
<file path=[Content_Types].xml><?xml version="1.0" encoding="utf-8"?>
<Types xmlns="http://schemas.openxmlformats.org/package/2006/content-types">
  <Default Extension="4f3dceab6d41f789b7dbe2119f95f121" ContentType="image/jpeg"/>
  <Default Extension="5fcc320624a0d8f26a15f314c32b92bb" ContentType="image/jpeg"/>
  <Default Extension="67727dfde4ce2049f05818da942038b7" ContentType="image/jpeg"/>
  <Default Extension="6ba6437e7148e449313280dfcf6b25b6" ContentType="image/jpeg"/>
  <Default Extension="bin" ContentType="application/vnd.openxmlformats-officedocument.spreadsheetml.printerSettings"/>
  <Default Extension="f08a1f4814f6d59744e74f3bc6582c1c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array.xml" ContentType="application/vnd.ms-excel.rdarray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11/relationships/webextensiontaskpanes" Target="xl/webextensions/taskpanes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https://metn-my.sharepoint.com/personal/victorroman1605_metn_onmicrosoft_com/Documents/Excel y Finanzas/Anterior/2026/Intensivo Mazro 26/"/>
    </mc:Choice>
  </mc:AlternateContent>
  <xr:revisionPtr revIDLastSave="0" documentId="8_{0BCC2381-5992-4ED9-A193-05AEA2F0D2C1}" xr6:coauthVersionLast="47" xr6:coauthVersionMax="47" xr10:uidLastSave="{00000000-0000-0000-0000-000000000000}"/>
  <bookViews>
    <workbookView xWindow="-120" yWindow="-120" windowWidth="29040" windowHeight="15720" firstSheet="1" activeTab="1" xr2:uid="{D65B7410-7A57-47A1-823A-A483269735EC}"/>
  </bookViews>
  <sheets>
    <sheet name="SESIÓN 2" sheetId="7" r:id="rId1"/>
    <sheet name="FORMATO CONDICIONAL" sheetId="5" r:id="rId2"/>
    <sheet name="COMPARAR COLUMNAS" sheetId="4" r:id="rId3"/>
    <sheet name="FX IMAGEN" sheetId="6" r:id="rId4"/>
    <sheet name="MINIGRÁFICOS" sheetId="2" r:id="rId5"/>
    <sheet name="CHECKBOX" sheetId="3" r:id="rId6"/>
    <sheet name="INTRODUCCIÓN" sheetId="10" r:id="rId7"/>
    <sheet name="FILA Y COLUMNA" sheetId="11" r:id="rId8"/>
    <sheet name="INTERSECCIÓN" sheetId="12" r:id="rId9"/>
    <sheet name="GPT cache" sheetId="13" state="veryHidden" r:id="rId10"/>
  </sheets>
  <definedNames>
    <definedName name="_xlnm._FilterDatabase" localSheetId="1" hidden="1">'FORMATO CONDICIONAL'!$A$6:$E$81</definedName>
    <definedName name="_xlnm._FilterDatabase" localSheetId="3" hidden="1">'FX IMAGEN'!$B$3:$C$8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17" i="5"/>
  <c r="G16" i="5"/>
  <c r="G15" i="5"/>
  <c r="G14" i="5"/>
  <c r="G13" i="5"/>
  <c r="G12" i="5"/>
  <c r="G11" i="5"/>
  <c r="G10" i="5"/>
  <c r="G9" i="5"/>
  <c r="G8" i="5"/>
  <c r="G7" i="5"/>
  <c r="E4" i="6" a="1"/>
  <c r="E4" i="6" s="1"/>
  <c r="E5" i="6" a="1"/>
  <c r="E5" i="6" s="1"/>
  <c r="E6" i="6" a="1"/>
  <c r="E6" i="6" s="1"/>
  <c r="E7" i="6" a="1"/>
  <c r="E7" i="6" s="1"/>
  <c r="E8" i="6" a="1"/>
  <c r="E8" i="6" s="1"/>
  <c r="D4" i="6" a="1"/>
  <c r="D4" i="6" s="1"/>
  <c r="D5" i="6" a="1"/>
  <c r="D5" i="6" s="1"/>
  <c r="D6" i="6" a="1"/>
  <c r="D6" i="6" s="1"/>
  <c r="D7" i="6" a="1"/>
  <c r="D7" i="6" s="1"/>
  <c r="D8" i="6" a="1"/>
  <c r="D8" i="6" s="1"/>
  <c r="C4" i="6" a="1"/>
  <c r="C4" i="6" s="1"/>
  <c r="C5" i="6" a="1"/>
  <c r="C5" i="6" s="1"/>
  <c r="C6" i="6" a="1"/>
  <c r="C6" i="6" s="1"/>
  <c r="C7" i="6" a="1"/>
  <c r="C7" i="6" s="1"/>
  <c r="C8" i="6" a="1"/>
  <c r="C8" i="6" s="1"/>
  <c r="M2" i="3"/>
  <c r="L9" i="3"/>
  <c r="L8" i="3"/>
  <c r="L7" i="3"/>
  <c r="L6" i="3"/>
  <c r="L10" i="3"/>
  <c r="L5" i="3"/>
  <c r="L4" i="3"/>
  <c r="L3" i="3"/>
  <c r="L2" i="3"/>
  <c r="I19" i="2"/>
  <c r="I18" i="2"/>
  <c r="I17" i="2"/>
  <c r="I16" i="2"/>
  <c r="I15" i="2"/>
  <c r="I14" i="2"/>
  <c r="F19" i="2"/>
  <c r="F18" i="2"/>
  <c r="F17" i="2"/>
  <c r="F16" i="2"/>
  <c r="F15" i="2"/>
  <c r="F14" i="2"/>
  <c r="C19" i="2"/>
  <c r="C18" i="2"/>
  <c r="C17" i="2"/>
  <c r="C16" i="2"/>
  <c r="C15" i="2"/>
  <c r="C14" i="2"/>
  <c r="N9" i="6" a="1"/>
  <c r="N9" i="6" s="1"/>
  <c r="N8" i="6" a="1"/>
  <c r="N8" i="6" s="1"/>
  <c r="N7" i="6" a="1"/>
  <c r="N7" i="6" s="1"/>
  <c r="N6" i="6" a="1"/>
  <c r="N6" i="6" s="1"/>
  <c r="N5" i="6" a="1"/>
  <c r="N5" i="6" s="1"/>
  <c r="M9" i="6" a="1"/>
  <c r="M9" i="6" s="1"/>
  <c r="M8" i="6" a="1"/>
  <c r="M8" i="6" s="1"/>
  <c r="M7" i="6" a="1"/>
  <c r="M7" i="6" s="1"/>
  <c r="M6" i="6" a="1"/>
  <c r="M6" i="6" s="1"/>
  <c r="M5" i="6" a="1"/>
  <c r="M5" i="6" s="1"/>
  <c r="L9" i="6"/>
  <c r="L8" i="6"/>
  <c r="L7" i="6"/>
  <c r="L6" i="6"/>
  <c r="L5" i="6"/>
  <c r="D17" i="6"/>
  <c r="D16" i="6"/>
  <c r="D15" i="6"/>
  <c r="D14" i="6"/>
  <c r="G15" i="6" s="1"/>
  <c r="D13" i="6"/>
  <c r="D12" i="6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E2" i="4" a="1"/>
  <c r="E2" i="4" s="1"/>
  <c r="D12" i="4"/>
  <c r="D11" i="4"/>
  <c r="D10" i="4"/>
  <c r="D9" i="4"/>
  <c r="D8" i="4"/>
  <c r="D7" i="4"/>
  <c r="D6" i="4"/>
  <c r="D5" i="4"/>
  <c r="D4" i="4"/>
  <c r="D3" i="4"/>
  <c r="D2" i="4"/>
  <c r="D21" i="4"/>
  <c r="D20" i="4"/>
  <c r="D19" i="4"/>
  <c r="D18" i="4"/>
  <c r="D17" i="4"/>
  <c r="D16" i="4"/>
  <c r="D15" i="4"/>
  <c r="D14" i="4"/>
  <c r="D13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H11" i="2"/>
  <c r="H10" i="2"/>
  <c r="H9" i="2"/>
  <c r="H8" i="2"/>
  <c r="H7" i="2"/>
  <c r="H6" i="2"/>
  <c r="H5" i="2"/>
  <c r="H4" i="2"/>
  <c r="H3" i="2"/>
  <c r="H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3">
    <bk>
      <extLst>
        <ext uri="{3e2802c4-a4d2-4d8b-9148-e3be6c30e623}">
          <xlrd:rvb i="0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247"/>
        </ext>
      </extLst>
    </bk>
    <bk>
      <extLst>
        <ext uri="{3e2802c4-a4d2-4d8b-9148-e3be6c30e623}">
          <xlrd:rvb i="212"/>
        </ext>
      </extLst>
    </bk>
    <bk>
      <extLst>
        <ext uri="{3e2802c4-a4d2-4d8b-9148-e3be6c30e623}">
          <xlrd:rvb i="197"/>
        </ext>
      </extLst>
    </bk>
    <bk>
      <extLst>
        <ext uri="{3e2802c4-a4d2-4d8b-9148-e3be6c30e623}">
          <xlrd:rvb i="248"/>
        </ext>
      </extLst>
    </bk>
    <bk>
      <extLst>
        <ext uri="{3e2802c4-a4d2-4d8b-9148-e3be6c30e623}">
          <xlrd:rvb i="249"/>
        </ext>
      </extLst>
    </bk>
    <bk>
      <extLst>
        <ext uri="{3e2802c4-a4d2-4d8b-9148-e3be6c30e623}">
          <xlrd:rvb i="310"/>
        </ext>
      </extLst>
    </bk>
    <bk>
      <extLst>
        <ext uri="{3e2802c4-a4d2-4d8b-9148-e3be6c30e623}">
          <xlrd:rvb i="273"/>
        </ext>
      </extLst>
    </bk>
    <bk>
      <extLst>
        <ext uri="{3e2802c4-a4d2-4d8b-9148-e3be6c30e623}">
          <xlrd:rvb i="259"/>
        </ext>
      </extLst>
    </bk>
    <bk>
      <extLst>
        <ext uri="{3e2802c4-a4d2-4d8b-9148-e3be6c30e623}">
          <xlrd:rvb i="311"/>
        </ext>
      </extLst>
    </bk>
    <bk>
      <extLst>
        <ext uri="{3e2802c4-a4d2-4d8b-9148-e3be6c30e623}">
          <xlrd:rvb i="312"/>
        </ext>
      </extLst>
    </bk>
    <bk>
      <extLst>
        <ext uri="{3e2802c4-a4d2-4d8b-9148-e3be6c30e623}">
          <xlrd:rvb i="383"/>
        </ext>
      </extLst>
    </bk>
    <bk>
      <extLst>
        <ext uri="{3e2802c4-a4d2-4d8b-9148-e3be6c30e623}">
          <xlrd:rvb i="336"/>
        </ext>
      </extLst>
    </bk>
    <bk>
      <extLst>
        <ext uri="{3e2802c4-a4d2-4d8b-9148-e3be6c30e623}">
          <xlrd:rvb i="322"/>
        </ext>
      </extLst>
    </bk>
    <bk>
      <extLst>
        <ext uri="{3e2802c4-a4d2-4d8b-9148-e3be6c30e623}">
          <xlrd:rvb i="384"/>
        </ext>
      </extLst>
    </bk>
    <bk>
      <extLst>
        <ext uri="{3e2802c4-a4d2-4d8b-9148-e3be6c30e623}">
          <xlrd:rvb i="385"/>
        </ext>
      </extLst>
    </bk>
    <bk>
      <extLst>
        <ext uri="{3e2802c4-a4d2-4d8b-9148-e3be6c30e623}">
          <xlrd:rvb i="386"/>
        </ext>
      </extLst>
    </bk>
    <bk>
      <extLst>
        <ext uri="{3e2802c4-a4d2-4d8b-9148-e3be6c30e623}">
          <xlrd:rvb i="387"/>
        </ext>
      </extLst>
    </bk>
    <bk>
      <extLst>
        <ext uri="{3e2802c4-a4d2-4d8b-9148-e3be6c30e623}">
          <xlrd:rvb i="388"/>
        </ext>
      </extLst>
    </bk>
    <bk>
      <extLst>
        <ext uri="{3e2802c4-a4d2-4d8b-9148-e3be6c30e623}">
          <xlrd:rvb i="389"/>
        </ext>
      </extLst>
    </bk>
    <bk>
      <extLst>
        <ext uri="{3e2802c4-a4d2-4d8b-9148-e3be6c30e623}">
          <xlrd:rvb i="390"/>
        </ext>
      </extLst>
    </bk>
    <bk>
      <extLst>
        <ext uri="{3e2802c4-a4d2-4d8b-9148-e3be6c30e623}">
          <xlrd:rvb i="391"/>
        </ext>
      </extLst>
    </bk>
    <bk>
      <extLst>
        <ext uri="{3e2802c4-a4d2-4d8b-9148-e3be6c30e623}">
          <xlrd:rvb i="392"/>
        </ext>
      </extLst>
    </bk>
  </futureMetadata>
  <cellMetadata count="1">
    <bk>
      <rc t="1" v="0"/>
    </bk>
  </cellMetadata>
  <valueMetadata count="33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  <bk>
      <rc t="2" v="10"/>
    </bk>
    <bk>
      <rc t="2" v="11"/>
    </bk>
    <bk>
      <rc t="2" v="12"/>
    </bk>
    <bk>
      <rc t="2" v="13"/>
    </bk>
    <bk>
      <rc t="2" v="14"/>
    </bk>
    <bk>
      <rc t="2" v="15"/>
    </bk>
    <bk>
      <rc t="2" v="16"/>
    </bk>
    <bk>
      <rc t="2" v="17"/>
    </bk>
    <bk>
      <rc t="2" v="18"/>
    </bk>
    <bk>
      <rc t="2" v="19"/>
    </bk>
    <bk>
      <rc t="2" v="20"/>
    </bk>
    <bk>
      <rc t="2" v="21"/>
    </bk>
    <bk>
      <rc t="2" v="22"/>
    </bk>
    <bk>
      <rc t="2" v="23"/>
    </bk>
    <bk>
      <rc t="2" v="24"/>
    </bk>
    <bk>
      <rc t="2" v="25"/>
    </bk>
    <bk>
      <rc t="2" v="26"/>
    </bk>
    <bk>
      <rc t="2" v="27"/>
    </bk>
    <bk>
      <rc t="2" v="28"/>
    </bk>
    <bk>
      <rc t="2" v="29"/>
    </bk>
    <bk>
      <rc t="2" v="30"/>
    </bk>
    <bk>
      <rc t="2" v="31"/>
    </bk>
    <bk>
      <rc t="2" v="32"/>
    </bk>
  </valueMetadata>
</metadata>
</file>

<file path=xl/sharedStrings.xml><?xml version="1.0" encoding="utf-8"?>
<sst xmlns="http://schemas.openxmlformats.org/spreadsheetml/2006/main" count="363" uniqueCount="179">
  <si>
    <t>Clase 2 | Curso Intensivo de Excel</t>
  </si>
  <si>
    <t>Formato Condicional: Colores Inteligentes</t>
  </si>
  <si>
    <t>Comparar Columnas Sin Complicaciones</t>
  </si>
  <si>
    <t xml:space="preserve"> Imágenes en Excel</t>
  </si>
  <si>
    <t xml:space="preserve"> Minigráficos: Superpoderes en una celda</t>
  </si>
  <si>
    <t xml:space="preserve">Checkbox: Control total </t>
  </si>
  <si>
    <t>Año</t>
  </si>
  <si>
    <t>Categoría</t>
  </si>
  <si>
    <t>Producto</t>
  </si>
  <si>
    <t>Ventas</t>
  </si>
  <si>
    <t>Clasificación</t>
  </si>
  <si>
    <t>Componentes</t>
  </si>
  <si>
    <t>Cadenas</t>
  </si>
  <si>
    <t>Ropa</t>
  </si>
  <si>
    <t>Calcetines</t>
  </si>
  <si>
    <t>Mallas de ciclismo</t>
  </si>
  <si>
    <t>Pantalones cortos</t>
  </si>
  <si>
    <t>Mallas</t>
  </si>
  <si>
    <t>Manillares</t>
  </si>
  <si>
    <t>Candados</t>
  </si>
  <si>
    <t>Frenos</t>
  </si>
  <si>
    <t>Bicicletas</t>
  </si>
  <si>
    <t>Bicicletas de montaña</t>
  </si>
  <si>
    <t>Accesorios</t>
  </si>
  <si>
    <t>Cascos</t>
  </si>
  <si>
    <t>Luces</t>
  </si>
  <si>
    <t>Ejes pedalier</t>
  </si>
  <si>
    <t>Jerséis</t>
  </si>
  <si>
    <t>Bicicletas de carretera</t>
  </si>
  <si>
    <t>Neumáticos y cámaras</t>
  </si>
  <si>
    <t>Bicicleta de carga</t>
  </si>
  <si>
    <t>Bastidores para bicicletas</t>
  </si>
  <si>
    <t>Gorras</t>
  </si>
  <si>
    <t>Bombines</t>
  </si>
  <si>
    <t>Ruedas</t>
  </si>
  <si>
    <t>Bicicletas de paseo</t>
  </si>
  <si>
    <t>Chalecos</t>
  </si>
  <si>
    <t>Pedales</t>
  </si>
  <si>
    <t>Guantes</t>
  </si>
  <si>
    <t>Sillines</t>
  </si>
  <si>
    <t>Comp 1</t>
  </si>
  <si>
    <t>Comp 2</t>
  </si>
  <si>
    <t>=</t>
  </si>
  <si>
    <t>IGUAL</t>
  </si>
  <si>
    <t>IGUAL REF DIN</t>
  </si>
  <si>
    <t>SI</t>
  </si>
  <si>
    <t>ENCONTRAR</t>
  </si>
  <si>
    <t>Adobe</t>
  </si>
  <si>
    <t>Microsoft</t>
  </si>
  <si>
    <t>Google</t>
  </si>
  <si>
    <t>Amazon</t>
  </si>
  <si>
    <t>Samsung</t>
  </si>
  <si>
    <t>Facebook</t>
  </si>
  <si>
    <t>IBM</t>
  </si>
  <si>
    <t>Intel</t>
  </si>
  <si>
    <t>Oracle</t>
  </si>
  <si>
    <t>Xiaomi</t>
  </si>
  <si>
    <t>NVIDIA</t>
  </si>
  <si>
    <t>Sony</t>
  </si>
  <si>
    <t>Netflix</t>
  </si>
  <si>
    <t>Cisco</t>
  </si>
  <si>
    <t>HP</t>
  </si>
  <si>
    <t>Tesla</t>
  </si>
  <si>
    <t>SpaceX</t>
  </si>
  <si>
    <t>Twitter</t>
  </si>
  <si>
    <t>Instagram</t>
  </si>
  <si>
    <t>Uber</t>
  </si>
  <si>
    <t>Lyft</t>
  </si>
  <si>
    <t>Airbnb</t>
  </si>
  <si>
    <t>DoorDash</t>
  </si>
  <si>
    <t>TikTok</t>
  </si>
  <si>
    <t>=A2=B2</t>
  </si>
  <si>
    <t>=IGUAL(A2,B2)</t>
  </si>
  <si>
    <t>=IGUAL(A2:A21,B2:B21)</t>
  </si>
  <si>
    <t>=SI(A2=B2,"Aplica","No aplica")</t>
  </si>
  <si>
    <t>=ESNUMERO(ENCONTRAR(A2,B2,1))</t>
  </si>
  <si>
    <t>Victor</t>
  </si>
  <si>
    <t>Juan</t>
  </si>
  <si>
    <t>Pedro</t>
  </si>
  <si>
    <t>Manipulación de imágenes a través de fórmulas y funciones</t>
  </si>
  <si>
    <t>País</t>
  </si>
  <si>
    <t>Imagen</t>
  </si>
  <si>
    <t>Población</t>
  </si>
  <si>
    <t>Esperanza de Vida</t>
  </si>
  <si>
    <t>Lista Desplegable</t>
  </si>
  <si>
    <t>URL Imgenes</t>
  </si>
  <si>
    <t>Describe los productos que ves en cada imagen en 300 caracteres</t>
  </si>
  <si>
    <t>Clasifica el tipo de calzado según el tipo de uso en una palabra sin signos ni textos adicionales</t>
  </si>
  <si>
    <t>https://cdn.shopify.com/s/files/1/2358/2817/products/air-jordan-1-mid-se-bright-citrus-162264_600x.png</t>
  </si>
  <si>
    <t>https://static.vecteezy.com/system/resources/thumbnails/019/956/227/small/new-pink-sneaker-png.png</t>
  </si>
  <si>
    <t>https://resources.claroshop.com/medios-plazavip/mkt/611ec994e6b10_egy_02_1jpg.jpg</t>
  </si>
  <si>
    <t>https://www.workman.mx/wp-content/uploads/2014/08/Extremadura_801_Cafe_01-768x768.png</t>
  </si>
  <si>
    <t>https://static.vecteezy.com/system/resources/thumbnails/030/761/291/small/modern-sport-sneakers-blue-color-ai-generative-free-png.png</t>
  </si>
  <si>
    <t>Empresa</t>
  </si>
  <si>
    <t>Link</t>
  </si>
  <si>
    <t>https://upload.wikimedia.org/wikipedia/commons/thumb/a/a9/Amazon_logo.svg/1200px-Amazon_logo.svg.png</t>
  </si>
  <si>
    <t>Apple</t>
  </si>
  <si>
    <t>https://upload.wikimedia.org/wikipedia/commons/thumb/f/fa/Apple_logo_black.svg/488px-Apple_logo_black.svg.png</t>
  </si>
  <si>
    <t>https://www.google.com.mx/images/branding/googlelogo/1x/googlelogo_color_272x92dp.png</t>
  </si>
  <si>
    <t>Lista Nombres</t>
  </si>
  <si>
    <t xml:space="preserve">Imagen </t>
  </si>
  <si>
    <t>https://upload.wikimedia.org/wikipedia/commons/thumb/e/e7/Instagram_logo_2016.svg/2048px-Instagram_logo_2016.svg.png</t>
  </si>
  <si>
    <t>https://upload.wikimedia.org/wikipedia/commons/thumb/c/cd/Facebook_logo_%28square%29.png/800px-Facebook_logo_%28square%29.png</t>
  </si>
  <si>
    <t>https://logos-world.net/wp-content/uploads/2020/06/Adobe-Logo-2020-present.png</t>
  </si>
  <si>
    <t>Pais</t>
  </si>
  <si>
    <t>Total</t>
  </si>
  <si>
    <t>Sparkline Line</t>
  </si>
  <si>
    <t>Sparkline Column</t>
  </si>
  <si>
    <t>Sparkline Perdidas y Ganancias</t>
  </si>
  <si>
    <t>China</t>
  </si>
  <si>
    <t>Estados Unidos</t>
  </si>
  <si>
    <t>India</t>
  </si>
  <si>
    <t>Indonesia</t>
  </si>
  <si>
    <t>Brasil</t>
  </si>
  <si>
    <t>México</t>
  </si>
  <si>
    <t>Argentina</t>
  </si>
  <si>
    <t>Colombia</t>
  </si>
  <si>
    <t>Francia</t>
  </si>
  <si>
    <t>Suiza</t>
  </si>
  <si>
    <t>playbill</t>
  </si>
  <si>
    <t>Estrella</t>
  </si>
  <si>
    <t>Emojis con SI</t>
  </si>
  <si>
    <t>=REPETIR("|",B14/100000)</t>
  </si>
  <si>
    <t>=REPETIR("⭐",E14/500000)</t>
  </si>
  <si>
    <t>=SI(H14&lt;=0,REPETIR("☹️",H14/-250000),REPETIR("😀",H14/250000))</t>
  </si>
  <si>
    <t>Materias</t>
  </si>
  <si>
    <t>Resultado</t>
  </si>
  <si>
    <t>REPETIR("|",CONTAR.SI(B2:K2,VERDADERO)*10)</t>
  </si>
  <si>
    <t>Español</t>
  </si>
  <si>
    <t>Matematicas</t>
  </si>
  <si>
    <t>Artística</t>
  </si>
  <si>
    <t>Civica</t>
  </si>
  <si>
    <t>Ciencias Naturales</t>
  </si>
  <si>
    <t>Geografía</t>
  </si>
  <si>
    <t>Historia</t>
  </si>
  <si>
    <t>Fisica</t>
  </si>
  <si>
    <t>Química</t>
  </si>
  <si>
    <t>Nombres</t>
  </si>
  <si>
    <t>Calificación</t>
  </si>
  <si>
    <t>Nombre</t>
  </si>
  <si>
    <t>Score</t>
  </si>
  <si>
    <t>Referencia</t>
  </si>
  <si>
    <t>BUSCARX</t>
  </si>
  <si>
    <t>Sandra</t>
  </si>
  <si>
    <t>Miguel</t>
  </si>
  <si>
    <t>BUSCARV</t>
  </si>
  <si>
    <t>Daniel</t>
  </si>
  <si>
    <t>Kelyn</t>
  </si>
  <si>
    <t>Albert</t>
  </si>
  <si>
    <t>Alejandro</t>
  </si>
  <si>
    <t>Hugo</t>
  </si>
  <si>
    <t>Melania</t>
  </si>
  <si>
    <t>Frank</t>
  </si>
  <si>
    <t>Luis</t>
  </si>
  <si>
    <t>Fila</t>
  </si>
  <si>
    <t>Columna</t>
  </si>
  <si>
    <t>Física</t>
  </si>
  <si>
    <t>Materia</t>
  </si>
  <si>
    <t>Intersección</t>
  </si>
  <si>
    <t>{"hash":"f6f002f4478cd6d3829f32df0edc0a15cf175f18837bc8d0053f13e5d3245265","version":1,"value":"[[\"En la imagen se observa un par de tenis deportivos de color rosa con detalles en tonos más claros y oscuros. Tienen cordones, suela gruesa y diseño moderno, ideales para correr o hacer ejercicio. El material parece ser sintético y transpirable.\"]]"}</t>
  </si>
  <si>
    <t>{"hash":"1840899bd1c1f82d9606395e0fff3e39eb5758beb8628b4a5b1f5aa7d6088280","version":1,"value":"[[\"**Deportivo**\"]]"}</t>
  </si>
  <si>
    <t>{"hash":"5e108fa1edfe38bb11bf8fa8bf5a2be9e52482b83901e60627e143c2ef39d5ef","version":1,"value":"[[\"Deportivo\"]]"}</t>
  </si>
  <si>
    <t>{"hash":"d871e2b1f55042d00d7a2abd41a303c2aa4fc1a797d50934144e2e21caaef930","version":1,"value":"[[\"Industrial\"]]"}</t>
  </si>
  <si>
    <t>{"hash":"236258d7426b1e79453af34cb3dead58e48bbe445f1da309aa16d5d5e1903833","version":1,"value":"[[\"Industrial\"]]"}</t>
  </si>
  <si>
    <t>{"hash":"135400cc4fce9b352cae7484f04b9e7191b562f554f8823ea36ae0c5c735cdd2","version":1,"value":"[[\"**Industrial**\"]]"}</t>
  </si>
  <si>
    <t>{"hash":"f704e1ed79da8f3f0028889671051a541ce1d47e47aba5bbedc46a4cb32ff791","version":1,"value":"[[\"Tenis.\"]]"}</t>
  </si>
  <si>
    <t>{"hash":"e8d57f2688e87f49541a05412234a57c244d1b0c16072b2c1eef58054ef3d9bb","version":1,"value":"[[\"Deportivo.\"]]"}</t>
  </si>
  <si>
    <t>{"hash":"71171d50d1a248f3fd473d8bff5568997e7a802976f7b0a182fcf015b11ca2d8","version":1,"value":"[[\"Deportivo\"]]"}</t>
  </si>
  <si>
    <t>{"hash":"126824209a349dc4d6dbea8846861b22a15390bdd93c998851984af22fcd5a42","version":1,"value":"[[\"**Industrial**\"]]"}</t>
  </si>
  <si>
    <t>{"hash":"8ba87b946abdee9b75db8d500dd901972515d530fcf8808de28829ce2494c1e3","version":1,"value":"[[\"Bota\"]]"}</t>
  </si>
  <si>
    <t>{"hash":"bcd8d5923000be9737cc129c645db9db6da63d298d5f9844c0227f72edda635a","version":1,"value":"[[\"Deportivo.\"]]"}</t>
  </si>
  <si>
    <t>{"hash":"8bf92b23514ab202bf2fd57f328d65417103b006dc10a1687aaf404f4fc92140","version":1,"value":"[[\"Deportivo\"]]"}</t>
  </si>
  <si>
    <t>{"hash":"ed3acb92e58b93ba81633fa8009aeb0ff992c0365ed4989988f3bac21b98ba57","version":1,"value":"[[\"Bota\"]]"}</t>
  </si>
  <si>
    <t>{"hash":"2c6b9f2c6406ab780760daf5efde6d88bf0a023f4e8d77b79a3b714d0e57672a","version":1,"value":"[[\"En la imagen se muestra una zapatilla deportiva tipo sneaker, modelo Air Jordan 1 Mid. Es de color blanco con detalles en naranja y el logo característico de Air Jordan en el lateral. Tiene suela blanca y diseño clásico de baloncesto.\"]]"}</t>
  </si>
  <si>
    <t>{"hash":"009d19c57e7ada27f766a1a07c49217a4b6370ec0bc378165a8694d60b52b20b","version":1,"value":"[[\"La imagen muestra una bota de seguridad de color marrón oscuro con suela y detalles en naranja. Tiene cordones resistentes, puntera reforzada y diseño robusto, ideal para trabajos industriales o de construcción, brindando protección y comodidad al usuario.\"]]"}</t>
  </si>
  <si>
    <t>{"hash":"d1dd4da2f1c379725bc3f105121a3d9f4db71f961a0a5b34c77e2f480de8d40d","version":1,"value":"[[\"Tenis.\"]]"}</t>
  </si>
  <si>
    <t>{"hash":"43fdb3e73c327bb6b2f0adc3a73d821465203439ee973227da48e46c65703d9d","version":1,"value":"[[\"Tenis\"]]"}</t>
  </si>
  <si>
    <t>{"hash":"c94ef422f2c211109ab4a699cdff8a337cc2f5b9bc1bd4788c1b4554aac1fd85","version":1,"value":"[[\"En la imagen se observa un par de zapatillas deportivas de color azul con detalles en tonos más claros y oscuros. Tienen cordones blancos y suela blanca, ideales para correr o hacer ejercicio. Su diseño es moderno y cómodo, perfecto para actividades físicas.\"]]"}</t>
  </si>
  <si>
    <t>{"hash":"9c2fc95706d57afef355e5753f4bc59175cc21234f9e60545c9e850f7cda06f6","version":1,"value":"[[\"La imagen muestra una bota de seguridad de color marrón con detalles en negro y naranja. Está hecha de cuero, tiene suela gruesa antideslizante y refuerzos en la punta y el talón. Es ideal para trabajos industriales o de construcción, brindando protección y comodidad.\"]]"}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</si>
</sst>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1"/>
      <color theme="1" tint="0.24994659260841701"/>
      <name val="Aptos Display"/>
      <family val="2"/>
      <scheme val="major"/>
    </font>
    <font>
      <b/>
      <sz val="16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26"/>
      <color rgb="FF006666"/>
      <name val="Aptos Narrow"/>
      <family val="2"/>
      <scheme val="minor"/>
    </font>
    <font>
      <b/>
      <sz val="18"/>
      <color rgb="FF004846"/>
      <name val="Aptos Narrow"/>
      <family val="2"/>
      <scheme val="minor"/>
    </font>
    <font>
      <b/>
      <sz val="10"/>
      <color theme="1" tint="0.24994659260841701"/>
      <name val="Aptos Narrow"/>
      <family val="2"/>
      <scheme val="minor"/>
    </font>
    <font>
      <b/>
      <sz val="10"/>
      <color theme="1"/>
      <name val="Arial"/>
      <family val="2"/>
    </font>
    <font>
      <sz val="11"/>
      <color theme="1" tint="0.24994659260841701"/>
      <name val="Playbill"/>
      <family val="5"/>
    </font>
    <font>
      <b/>
      <sz val="11"/>
      <color rgb="FFFF0000"/>
      <name val="Aptos Narrow"/>
      <family val="2"/>
      <scheme val="minor"/>
    </font>
    <font>
      <sz val="11"/>
      <color rgb="FFFFC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4846"/>
      <name val="Playbill"/>
      <family val="5"/>
    </font>
    <font>
      <sz val="11"/>
      <color rgb="FFFF0000"/>
      <name val="Playbill"/>
      <family val="5"/>
    </font>
  </fonts>
  <fills count="4">
    <fill>
      <patternFill patternType="none"/>
    </fill>
    <fill>
      <patternFill patternType="gray125"/>
    </fill>
    <fill>
      <patternFill patternType="solid">
        <fgColor rgb="FF006666"/>
        <bgColor theme="4"/>
      </patternFill>
    </fill>
    <fill>
      <patternFill patternType="solid">
        <fgColor rgb="FF006666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thin">
        <color rgb="FF006666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666"/>
      </left>
      <right style="thin">
        <color rgb="FF006666"/>
      </right>
      <top/>
      <bottom style="thin">
        <color rgb="FF006666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5">
    <xf numFmtId="0" fontId="0" fillId="0" borderId="0"/>
    <xf numFmtId="0" fontId="1" fillId="0" borderId="0"/>
    <xf numFmtId="0" fontId="6" fillId="0" borderId="0" applyNumberFormat="0" applyFill="0" applyBorder="0" applyProtection="0">
      <alignment horizontal="center" vertical="center"/>
    </xf>
    <xf numFmtId="0" fontId="16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1"/>
    <xf numFmtId="0" fontId="5" fillId="0" borderId="1" xfId="1" applyFont="1" applyBorder="1" applyAlignment="1">
      <alignment wrapText="1"/>
    </xf>
    <xf numFmtId="3" fontId="5" fillId="0" borderId="1" xfId="1" applyNumberFormat="1" applyFont="1" applyBorder="1" applyAlignment="1">
      <alignment horizontal="right" wrapText="1"/>
    </xf>
    <xf numFmtId="4" fontId="5" fillId="0" borderId="1" xfId="1" applyNumberFormat="1" applyFont="1" applyBorder="1" applyAlignment="1">
      <alignment horizontal="right" wrapText="1"/>
    </xf>
    <xf numFmtId="0" fontId="1" fillId="0" borderId="0" xfId="1" applyAlignment="1">
      <alignment horizontal="center" vertical="center"/>
    </xf>
    <xf numFmtId="3" fontId="1" fillId="0" borderId="1" xfId="1" applyNumberFormat="1" applyBorder="1" applyAlignment="1">
      <alignment horizontal="left" wrapText="1"/>
    </xf>
    <xf numFmtId="0" fontId="3" fillId="0" borderId="0" xfId="1" quotePrefix="1" applyFont="1"/>
    <xf numFmtId="0" fontId="6" fillId="0" borderId="0" xfId="2">
      <alignment horizontal="center" vertical="center"/>
    </xf>
    <xf numFmtId="49" fontId="6" fillId="0" borderId="0" xfId="2" applyNumberForma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164" fontId="0" fillId="0" borderId="5" xfId="0" applyNumberFormat="1" applyBorder="1"/>
    <xf numFmtId="9" fontId="0" fillId="0" borderId="5" xfId="0" applyNumberFormat="1" applyBorder="1"/>
    <xf numFmtId="0" fontId="4" fillId="3" borderId="6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/>
    </xf>
    <xf numFmtId="0" fontId="1" fillId="0" borderId="5" xfId="1" applyBorder="1"/>
    <xf numFmtId="0" fontId="2" fillId="3" borderId="5" xfId="1" applyFont="1" applyFill="1" applyBorder="1" applyAlignment="1">
      <alignment horizontal="center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5" xfId="2" applyBorder="1" applyAlignment="1"/>
    <xf numFmtId="0" fontId="2" fillId="3" borderId="5" xfId="2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2" quotePrefix="1" applyFont="1">
      <alignment horizontal="center" vertical="center"/>
    </xf>
    <xf numFmtId="4" fontId="12" fillId="0" borderId="1" xfId="1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1" applyFont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3" fontId="15" fillId="0" borderId="1" xfId="1" applyNumberFormat="1" applyFont="1" applyBorder="1" applyAlignment="1">
      <alignment horizontal="left" wrapText="1"/>
    </xf>
    <xf numFmtId="0" fontId="0" fillId="3" borderId="0" xfId="0" applyFill="1"/>
    <xf numFmtId="0" fontId="0" fillId="3" borderId="0" xfId="0" applyFill="1" applyAlignment="1">
      <alignment vertical="center"/>
    </xf>
    <xf numFmtId="0" fontId="16" fillId="0" borderId="11" xfId="3" applyBorder="1" applyAlignment="1">
      <alignment wrapText="1"/>
    </xf>
    <xf numFmtId="0" fontId="0" fillId="0" borderId="11" xfId="0" applyBorder="1" applyAlignment="1">
      <alignment horizontal="justify" vertical="center" wrapText="1"/>
    </xf>
    <xf numFmtId="0" fontId="16" fillId="0" borderId="12" xfId="3" applyBorder="1" applyAlignment="1">
      <alignment wrapText="1"/>
    </xf>
    <xf numFmtId="0" fontId="0" fillId="0" borderId="11" xfId="0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3" fontId="17" fillId="0" borderId="1" xfId="1" applyNumberFormat="1" applyFont="1" applyBorder="1" applyAlignment="1">
      <alignment horizontal="left" wrapText="1"/>
    </xf>
    <xf numFmtId="0" fontId="6" fillId="0" borderId="5" xfId="2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5" xfId="2" applyFont="1" applyBorder="1" applyAlignment="1"/>
    <xf numFmtId="9" fontId="6" fillId="0" borderId="0" xfId="4" applyFont="1" applyAlignment="1">
      <alignment horizontal="center" vertical="center"/>
    </xf>
    <xf numFmtId="9" fontId="13" fillId="0" borderId="0" xfId="4" applyFont="1" applyAlignment="1">
      <alignment horizontal="center" vertical="center"/>
    </xf>
    <xf numFmtId="0" fontId="3" fillId="0" borderId="0" xfId="1" applyFon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5" xfId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5">
    <cellStyle name="Hipervínculo" xfId="3" builtinId="8"/>
    <cellStyle name="Normal" xfId="0" builtinId="0"/>
    <cellStyle name="Normal 2" xfId="2" xr:uid="{A569E822-49AB-4E0A-AC63-4B0997B81F34}"/>
    <cellStyle name="Normal 3" xfId="1" xr:uid="{EC80E3A4-BCE9-4703-9A46-0D3F93CD29B9}"/>
    <cellStyle name="Porcentaje" xfId="4" builtinId="5"/>
  </cellStyles>
  <dxfs count="6">
    <dxf>
      <font>
        <color rgb="FFFF0000"/>
      </font>
    </dxf>
    <dxf>
      <font>
        <color theme="9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6666"/>
      <color rgb="FF004846"/>
      <color rgb="FFFF3300"/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Array" Target="richData/rdarray.xml"/><Relationship Id="rId3" Type="http://schemas.openxmlformats.org/officeDocument/2006/relationships/worksheet" Target="worksheets/sheet3.xml"/><Relationship Id="rId21" Type="http://schemas.microsoft.com/office/2017/06/relationships/rdSupportingPropertyBag" Target="richData/rdsupportingpropertybag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microsoft.com/office/2017/06/relationships/rdSupportingPropertyBagStructure" Target="richData/rdsupportingpropertybag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microsoft.com/office/2020/07/relationships/rdRichValueWebImage" Target="richData/rdRichValueWebImage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microsoft.com/office/2017/06/relationships/richStyles" Target="richData/rich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Relationship Id="rId22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99059</xdr:colOff>
      <xdr:row>6</xdr:row>
      <xdr:rowOff>110490</xdr:rowOff>
    </xdr:from>
    <xdr:to>
      <xdr:col>3</xdr:col>
      <xdr:colOff>440499</xdr:colOff>
      <xdr:row>14</xdr:row>
      <xdr:rowOff>114299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BF8AAE-C072-1D48-9F51-FB0F96BA4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" y="1501140"/>
          <a:ext cx="2656015" cy="2099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443016</xdr:colOff>
      <xdr:row>4</xdr:row>
      <xdr:rowOff>137949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70EB76-7CD1-0346-2EA0-CB905E095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205015" cy="89994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dRichValueWebImage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png"/><Relationship Id="rId18" Type="http://schemas.openxmlformats.org/officeDocument/2006/relationships/image" Target="../media/image7.jpg"/><Relationship Id="rId26" Type="http://schemas.openxmlformats.org/officeDocument/2006/relationships/hyperlink" Target="https://upload.wikimedia.org/wikipedia/commons/thumb/a/a9/Amazon_logo.svg/1200px-Amazon_logo.svg.png" TargetMode="External"/><Relationship Id="rId21" Type="http://schemas.openxmlformats.org/officeDocument/2006/relationships/image" Target="../media/image8.5fcc320624a0d8f26a15f314c32b92bb"/><Relationship Id="rId34" Type="http://schemas.openxmlformats.org/officeDocument/2006/relationships/hyperlink" Target="https://upload.wikimedia.org/wikipedia/commons/thumb/c/cd/Facebook_logo_%28square%29.png/800px-Facebook_logo_%28square%29.png" TargetMode="External"/><Relationship Id="rId7" Type="http://schemas.openxmlformats.org/officeDocument/2006/relationships/hyperlink" Target="https://www.bing.com/th?id=OSK.4f3dceab6d41f789b7dbe2119f95f121&amp;qlt=95" TargetMode="External"/><Relationship Id="rId12" Type="http://schemas.openxmlformats.org/officeDocument/2006/relationships/hyperlink" Target="https://static.vecteezy.com/system/resources/thumbnails/019/956/227/small/new-pink-sneaker-png.png" TargetMode="External"/><Relationship Id="rId17" Type="http://schemas.openxmlformats.org/officeDocument/2006/relationships/hyperlink" Target="https://resources.claroshop.com/medios-plazavip/mkt/611ec994e6b10_egy_02_1jpg.jpg" TargetMode="External"/><Relationship Id="rId25" Type="http://schemas.openxmlformats.org/officeDocument/2006/relationships/image" Target="../media/image10.png"/><Relationship Id="rId33" Type="http://schemas.openxmlformats.org/officeDocument/2006/relationships/image" Target="../media/image14.png"/><Relationship Id="rId2" Type="http://schemas.openxmlformats.org/officeDocument/2006/relationships/hyperlink" Target="https://www.bing.com/images/search?form=xlimg&amp;q=M%c3%a9xico" TargetMode="External"/><Relationship Id="rId16" Type="http://schemas.openxmlformats.org/officeDocument/2006/relationships/image" Target="../media/image6.f08a1f4814f6d59744e74f3bc6582c1c"/><Relationship Id="rId20" Type="http://schemas.openxmlformats.org/officeDocument/2006/relationships/hyperlink" Target="https://www.bing.com/images/search?form=xlimg&amp;q=Venezuela" TargetMode="External"/><Relationship Id="rId29" Type="http://schemas.openxmlformats.org/officeDocument/2006/relationships/image" Target="../media/image12.png"/><Relationship Id="rId1" Type="http://schemas.openxmlformats.org/officeDocument/2006/relationships/hyperlink" Target="https://www.bing.com/th?id=OSK.6ba6437e7148e449313280dfcf6b25b6&amp;qlt=95" TargetMode="External"/><Relationship Id="rId6" Type="http://schemas.openxmlformats.org/officeDocument/2006/relationships/image" Target="../media/image2.67727dfde4ce2049f05818da942038b7"/><Relationship Id="rId11" Type="http://schemas.openxmlformats.org/officeDocument/2006/relationships/image" Target="../media/image4.png"/><Relationship Id="rId24" Type="http://schemas.openxmlformats.org/officeDocument/2006/relationships/hyperlink" Target="https://static.vecteezy.com/system/resources/thumbnails/030/761/291/small/modern-sport-sneakers-blue-color-ai-generative-free-png.png" TargetMode="External"/><Relationship Id="rId32" Type="http://schemas.openxmlformats.org/officeDocument/2006/relationships/hyperlink" Target="https://upload.wikimedia.org/wikipedia/commons/thumb/e/e7/Instagram_logo_2016.svg/2048px-Instagram_logo_2016.svg.png" TargetMode="External"/><Relationship Id="rId37" Type="http://schemas.openxmlformats.org/officeDocument/2006/relationships/image" Target="../media/image16.png"/><Relationship Id="rId5" Type="http://schemas.openxmlformats.org/officeDocument/2006/relationships/hyperlink" Target="https://www.bing.com/images/search?form=xlimg&amp;q=Canad%c3%a1" TargetMode="External"/><Relationship Id="rId15" Type="http://schemas.openxmlformats.org/officeDocument/2006/relationships/hyperlink" Target="https://www.bing.com/images/search?form=xlimg&amp;q=Chile" TargetMode="External"/><Relationship Id="rId23" Type="http://schemas.openxmlformats.org/officeDocument/2006/relationships/image" Target="../media/image9.png"/><Relationship Id="rId28" Type="http://schemas.openxmlformats.org/officeDocument/2006/relationships/hyperlink" Target="https://upload.wikimedia.org/wikipedia/commons/thumb/f/fa/Apple_logo_black.svg/488px-Apple_logo_black.svg.png" TargetMode="External"/><Relationship Id="rId36" Type="http://schemas.openxmlformats.org/officeDocument/2006/relationships/hyperlink" Target="https://logos-world.net/wp-content/uploads/2020/06/Adobe-Logo-2020-present.png" TargetMode="External"/><Relationship Id="rId10" Type="http://schemas.openxmlformats.org/officeDocument/2006/relationships/hyperlink" Target="https://cdn.shopify.com/s/files/1/2358/2817/products/air-jordan-1-mid-se-bright-citrus-162264_600x.png" TargetMode="External"/><Relationship Id="rId19" Type="http://schemas.openxmlformats.org/officeDocument/2006/relationships/hyperlink" Target="https://www.bing.com/th?id=OSK.5fcc320624a0d8f26a15f314c32b92bb&amp;qlt=95" TargetMode="External"/><Relationship Id="rId31" Type="http://schemas.openxmlformats.org/officeDocument/2006/relationships/image" Target="../media/image13.png"/><Relationship Id="rId4" Type="http://schemas.openxmlformats.org/officeDocument/2006/relationships/hyperlink" Target="https://www.bing.com/th?id=OSK.67727dfde4ce2049f05818da942038b7&amp;qlt=95" TargetMode="External"/><Relationship Id="rId9" Type="http://schemas.openxmlformats.org/officeDocument/2006/relationships/image" Target="../media/image3.4f3dceab6d41f789b7dbe2119f95f121"/><Relationship Id="rId14" Type="http://schemas.openxmlformats.org/officeDocument/2006/relationships/hyperlink" Target="https://www.bing.com/th?id=OSK.f08a1f4814f6d59744e74f3bc6582c1c&amp;qlt=95" TargetMode="External"/><Relationship Id="rId22" Type="http://schemas.openxmlformats.org/officeDocument/2006/relationships/hyperlink" Target="https://www.workman.mx/wp-content/uploads/2014/08/Extremadura_801_Cafe_01-768x768.png" TargetMode="External"/><Relationship Id="rId27" Type="http://schemas.openxmlformats.org/officeDocument/2006/relationships/image" Target="../media/image11.png"/><Relationship Id="rId30" Type="http://schemas.openxmlformats.org/officeDocument/2006/relationships/hyperlink" Target="https://www.google.com.mx/images/branding/googlelogo/1x/googlelogo_color_272x92dp.png" TargetMode="External"/><Relationship Id="rId35" Type="http://schemas.openxmlformats.org/officeDocument/2006/relationships/image" Target="../media/image15.png"/><Relationship Id="rId8" Type="http://schemas.openxmlformats.org/officeDocument/2006/relationships/hyperlink" Target="https://www.bing.com/images/search?form=xlimg&amp;q=Estados%20Unidos" TargetMode="External"/><Relationship Id="rId3" Type="http://schemas.openxmlformats.org/officeDocument/2006/relationships/image" Target="../media/image1.6ba6437e7148e449313280dfcf6b25b6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linkedentity2">
      <keyFlags>
        <key name="%EntityService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cvi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linkedentity2core">
      <keyFlags>
        <key name="%EntityServiceId">
          <flag name="ShowInCardView" value="0"/>
          <flag name="ShowInDotNotation" value="0"/>
          <flag name="ShowInAutoComplete" value="0"/>
        </key>
        <key name="%EntityCulture">
          <flag name="ShowInCardView" value="0"/>
          <flag name="ShowInDotNotation" value="0"/>
          <flag name="ShowInAutoComplete" value="0"/>
        </key>
        <key name="%EntityId">
          <flag name="ShowInCardView" value="0"/>
          <flag name="ShowInDotNotation" value="0"/>
          <flag name="ShowInAutoComplete" value="0"/>
        </key>
        <key name="%IsRefreshable">
          <flag name="ShowInCardView" value="0"/>
          <flag name="ShowInDotNotation" value="0"/>
          <flag name="ShowInAutoComplete" value="0"/>
          <flag name="ExcludeFromCalcComparison" value="1"/>
        </key>
        <key name="%ProviderInfo">
          <flag name="ShowInCardView" value="0"/>
          <flag name="ShowInDotNotation" value="0"/>
          <flag name="ShowInAutoComplete" value="0"/>
        </key>
        <key name="%DataProviderExternalLinkLogo">
          <flag name="ShowInCardView" value="0"/>
          <flag name="ShowInDotNotation" value="0"/>
          <flag name="ShowInAutoComplete" value="0"/>
        </key>
        <key name="%DataProviderExternalLink">
          <flag name="ShowInCardView" value="0"/>
          <flag name="ShowInDotNotation" value="0"/>
          <flag name="ShowInAutoComplete" value="0"/>
        </key>
        <key name="%DataRetrievedTime">
          <flag name="ShowInCardView" value="0"/>
          <flag name="ShowInDotNotation" value="0"/>
          <flag name="ShowInAutoComplete" value="0"/>
          <flag name="ExcludeFromCalcComparison" value="1"/>
        </key>
        <key name="%EntityDomainIdString">
          <flag name="ShowInCardView" value="0"/>
          <flag name="ShowInDotNotation" value="0"/>
          <flag name="ShowInAutoComplete" value="0"/>
        </key>
        <key name="%InfoToolTipLabelNames">
          <flag name="ShowInCardView" value="0"/>
          <flag name="ShowInDotNotation" value="0"/>
          <flag name="ShowInAutoComplete" value="0"/>
        </key>
        <key name="%InfoToolTipLabelValues">
          <flag name="ShowInCardView" value="0"/>
          <flag name="ShowInDotNotation" value="0"/>
          <flag name="ShowInAutoComplete" value="0"/>
        </key>
        <key name="%InfoToolTipLabelValuesType">
          <flag name="ShowInCardView" value="0"/>
          <flag name="ShowInDotNotation" value="0"/>
          <flag name="ShowInAutoComplete" value="0"/>
        </key>
        <key name="%DataProviderString">
          <flag name="ShowInCardView" value="0"/>
          <flag name="ShowInDotNotation" value="0"/>
          <flag name="ShowInAutoComplete" value="0"/>
        </key>
        <key name="%ClassificationId">
          <flag name="ShowInCardView" value="0"/>
          <flag name="ShowInDotNotation" value="0"/>
          <flag name="ShowInAutoComplete" value="0"/>
        </key>
        <key name="%OutdatedReason">
          <flag name="ShowInCardView" value="0"/>
          <flag name="ShowInDotNotation" value="0"/>
          <flag name="ShowInAutoComplete" value="0"/>
          <flag name="ExcludeFromCalcComparison" value="1"/>
        </key>
      </keyFlags>
    </type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moreImagesAddress r:id="rId2"/>
    <blip r:id="rId3"/>
  </webImageSrd>
  <webImageSrd>
    <address r:id="rId4"/>
    <moreImagesAddress r:id="rId5"/>
    <blip r:id="rId6"/>
  </webImageSrd>
  <webImageSrd>
    <address r:id="rId7"/>
    <moreImagesAddress r:id="rId8"/>
    <blip r:id="rId9"/>
  </webImageSrd>
  <webImageSrd>
    <address r:id="rId10"/>
    <blip r:id="rId11"/>
  </webImageSrd>
  <webImageSrd>
    <address r:id="rId12"/>
    <blip r:id="rId13"/>
  </webImageSrd>
  <webImageSrd>
    <address r:id="rId14"/>
    <moreImagesAddress r:id="rId15"/>
    <blip r:id="rId16"/>
  </webImageSrd>
  <webImageSrd>
    <address r:id="rId17"/>
    <blip r:id="rId18"/>
  </webImageSrd>
  <webImageSrd>
    <address r:id="rId19"/>
    <moreImagesAddress r:id="rId20"/>
    <blip r:id="rId21"/>
  </webImageSrd>
  <webImageSrd>
    <address r:id="rId22"/>
    <blip r:id="rId23"/>
  </webImageSrd>
  <webImageSrd>
    <address r:id="rId24"/>
    <blip r:id="rId25"/>
  </webImageSrd>
  <webImageSrd>
    <address r:id="rId26"/>
    <blip r:id="rId27"/>
  </webImageSrd>
  <webImageSrd>
    <address r:id="rId28"/>
    <blip r:id="rId29"/>
  </webImageSrd>
  <webImageSrd>
    <address r:id="rId30"/>
    <blip r:id="rId31"/>
  </webImageSrd>
  <webImageSrd>
    <address r:id="rId32"/>
    <blip r:id="rId33"/>
  </webImageSrd>
  <webImageSrd>
    <address r:id="rId34"/>
    <blip r:id="rId35"/>
  </webImageSrd>
  <webImageSrd>
    <address r:id="rId36"/>
    <blip r:id="rId37"/>
  </webImageSrd>
</webImagesSrd>
</file>

<file path=xl/richData/rdarray.xml><?xml version="1.0" encoding="utf-8"?>
<arrayData xmlns="http://schemas.microsoft.com/office/spreadsheetml/2017/richdata2" count="20">
  <a r="1">
    <v t="s">Español mexicano</v>
  </a>
  <a r="2">
    <v t="r">17</v>
    <v t="r">18</v>
  </a>
  <a r="32">
    <v t="r">4</v>
    <v t="r">38</v>
    <v t="r">39</v>
    <v t="r">40</v>
    <v t="r">41</v>
    <v t="r">42</v>
    <v t="r">43</v>
    <v t="r">44</v>
    <v t="r">45</v>
    <v t="r">46</v>
    <v t="r">47</v>
    <v t="r">48</v>
    <v t="r">49</v>
    <v t="r">50</v>
    <v t="r">51</v>
    <v t="r">52</v>
    <v t="r">53</v>
    <v t="r">54</v>
    <v t="r">55</v>
    <v t="r">56</v>
    <v t="r">57</v>
    <v t="r">58</v>
    <v t="r">59</v>
    <v t="r">60</v>
    <v t="r">61</v>
    <v t="r">62</v>
    <v t="r">63</v>
    <v t="r">64</v>
    <v t="r">65</v>
    <v t="r">66</v>
    <v t="r">67</v>
    <v t="r">68</v>
  </a>
  <a r="4">
    <v t="s">Hora estándar del centro</v>
    <v t="s">Tiempo de la montaña</v>
    <v t="s">Huso horario del Pacífico</v>
    <v t="s">Horario del este de América del Norte</v>
  </a>
  <a r="1">
    <v t="s">Idioma inglés</v>
  </a>
  <a r="4">
    <v t="r">98</v>
    <v t="r">99</v>
    <v t="r">100</v>
    <v t="r">101</v>
  </a>
  <a r="55">
    <v t="r">121</v>
    <v t="r">122</v>
    <v t="r">123</v>
    <v t="r">124</v>
    <v t="r">125</v>
    <v t="r">126</v>
    <v t="r">127</v>
    <v t="r">128</v>
    <v t="r">129</v>
    <v t="r">130</v>
    <v t="r">131</v>
    <v t="r">132</v>
    <v t="r">133</v>
    <v t="r">134</v>
    <v t="r">135</v>
    <v t="r">136</v>
    <v t="r">137</v>
    <v t="r">138</v>
    <v t="r">139</v>
    <v t="r">140</v>
    <v t="r">141</v>
    <v t="r">142</v>
    <v t="r">143</v>
    <v t="r">144</v>
    <v t="r">145</v>
    <v t="r">146</v>
    <v t="r">147</v>
    <v t="r">148</v>
    <v t="r">149</v>
    <v t="r">150</v>
    <v t="r">151</v>
    <v t="r">152</v>
    <v t="r">153</v>
    <v t="r">154</v>
    <v t="r">155</v>
    <v t="r">156</v>
    <v t="r">157</v>
    <v t="r">158</v>
    <v t="r">159</v>
    <v t="r">160</v>
    <v t="r">161</v>
    <v t="r">162</v>
    <v t="r">163</v>
    <v t="r">164</v>
    <v t="r">165</v>
    <v t="r">166</v>
    <v t="r">167</v>
    <v t="r">168</v>
    <v t="r">169</v>
    <v t="r">170</v>
    <v t="r">171</v>
    <v t="r">172</v>
    <v t="r">173</v>
    <v t="r">174</v>
    <v t="r">175</v>
  </a>
  <a r="6">
    <v t="s">Samoa Time Zone</v>
    <v t="s">Zona horaria del Atlántico</v>
    <v t="s">Hora estándar del centro</v>
    <v t="s">Tiempo de Alaska</v>
    <v t="s">Tiempo de la montaña</v>
    <v t="s">Chamorro Time Zone</v>
  </a>
  <a r="2">
    <v t="s">Francés canadiense</v>
    <v t="s">Inglés canadiense</v>
  </a>
  <a r="2">
    <v t="r">204</v>
    <v t="r">205</v>
  </a>
  <a r="13">
    <v t="r">225</v>
    <v t="r">226</v>
    <v t="r">227</v>
    <v t="r">228</v>
    <v t="r">229</v>
    <v t="r">230</v>
    <v t="r">231</v>
    <v t="r">232</v>
    <v t="r">233</v>
    <v t="r">234</v>
    <v t="r">235</v>
    <v t="r">236</v>
    <v t="r">237</v>
  </a>
  <a r="6">
    <v t="s">Newfoundland Time Zone</v>
    <v t="s">Zona horaria del Atlántico</v>
    <v t="s">Horario del este de América del Norte</v>
    <v t="s">Hora estándar del centro</v>
    <v t="s">Tiempo de la montaña</v>
    <v t="s">Huso horario del Pacífico</v>
  </a>
  <a r="1">
    <v t="s">Idioma español</v>
  </a>
  <a r="1">
    <v t="r">266</v>
  </a>
  <a r="15">
    <v t="r">286</v>
    <v t="r">287</v>
    <v t="r">288</v>
    <v t="r">289</v>
    <v t="r">290</v>
    <v t="r">291</v>
    <v t="r">292</v>
    <v t="r">293</v>
    <v t="r">294</v>
    <v t="r">295</v>
    <v t="r">296</v>
    <v t="r">297</v>
    <v t="r">298</v>
    <v t="r">299</v>
    <v t="r">300</v>
  </a>
  <a r="3">
    <v t="s">UTC-05:00</v>
    <v t="s">UTC-04:00</v>
    <v t="s">UTC-03:00</v>
  </a>
  <a r="1">
    <v t="s">Español venezolano</v>
  </a>
  <a r="2">
    <v t="r">328</v>
    <v t="r">329</v>
  </a>
  <a r="25">
    <v t="r">349</v>
    <v t="r">350</v>
    <v t="r">351</v>
    <v t="r">352</v>
    <v t="r">353</v>
    <v t="r">354</v>
    <v t="r">355</v>
    <v t="r">356</v>
    <v t="r">357</v>
    <v t="r">358</v>
    <v t="r">359</v>
    <v t="r">360</v>
    <v t="r">361</v>
    <v t="r">362</v>
    <v t="r">363</v>
    <v t="r">364</v>
    <v t="r">365</v>
    <v t="r">366</v>
    <v t="r">367</v>
    <v t="r">368</v>
    <v t="r">369</v>
    <v t="r">370</v>
    <v t="r">371</v>
    <v t="r">372</v>
    <v t="r">373</v>
  </a>
  <a r="1">
    <v t="s">UTC-04:00</v>
  </a>
</arrayData>
</file>

<file path=xl/richData/rdrichvalue.xml><?xml version="1.0" encoding="utf-8"?>
<rvData xmlns="http://schemas.microsoft.com/office/spreadsheetml/2017/richdata" count="393">
  <rv s="0">
    <v>536870912</v>
    <v>México</v>
    <v>8e475659-4bdc-d912-6494-affce0096bc1</v>
    <v>es-ES</v>
    <v>Map</v>
  </rv>
  <rv s="1">
    <fb>1972550</fb>
    <v>24</v>
  </rv>
  <rv s="1">
    <fb>0.339249458255099</fb>
    <v>25</v>
  </rv>
  <rv s="1">
    <fb>3.6359614212704998E-2</fb>
    <v>25</v>
  </rv>
  <rv s="0">
    <v>536870912</v>
    <v>Ciudad de México</v>
    <v>f1281260-8340-e258-c8ec-3522504400e5</v>
    <v>es-MX</v>
    <v>Map</v>
  </rv>
  <rv s="1">
    <fb>413618820000</fb>
    <v>26</v>
  </rv>
  <rv s="1">
    <fb>52</fb>
    <v>27</v>
  </rv>
  <rv s="1">
    <fb>90.426207910940704</fb>
    <v>28</v>
  </rv>
  <rv s="1">
    <fb>2157.32394883914</fb>
    <v>24</v>
  </rv>
  <rv s="1">
    <fb>486405.54800000001</fb>
    <v>24</v>
  </rv>
  <rv s="1">
    <fb>74.992000000000004</fb>
    <v>28</v>
  </rv>
  <rv s="1">
    <fb>0.41370018680000004</fb>
    <v>25</v>
  </rv>
  <rv s="2">
    <v>0</v>
  </rv>
  <rv s="3">
    <v>0</v>
    <v>22</v>
    <v>2</v>
    <v>7</v>
    <v>0</v>
    <v>Image of México</v>
  </rv>
  <rv s="1">
    <fb>0.130829255322402</fb>
    <v>25</v>
  </rv>
  <rv s="1">
    <fb>141.54252296997399</fb>
    <v>29</v>
  </rv>
  <rv s="4">
    <v>https://www.bing.com/search?q=M%c3%a9xico&amp;form=skydnc</v>
    <v>Aprenda más con Bing</v>
  </rv>
  <rv s="0">
    <v>805306368</v>
    <v>Claudia Sheinbaum (Presidente)</v>
    <v>d0490c30-2b7a-cbfd-f6ed-dffdff40aeb0</v>
    <v>es-MX</v>
    <v>Generic</v>
  </rv>
  <rv s="0">
    <v>805306368</v>
    <v>Norma Lucía Piña Hernández (Juez presidente)</v>
    <v>c6ded009-db4d-d436-ada5-514c16278dd4</v>
    <v>es-MX</v>
    <v>Generic</v>
  </rv>
  <rv s="2">
    <v>1</v>
  </rv>
  <rv s="1">
    <fb>1.0577000999999999</fb>
    <v>25</v>
  </rv>
  <rv s="1">
    <fb>0.40228960000000002</fb>
    <v>25</v>
  </rv>
  <rv s="1">
    <fb>2.3826999999999998</fb>
    <v>30</v>
  </rv>
  <rv s="1">
    <fb>11</fb>
    <v>28</v>
  </rv>
  <rv s="1">
    <fb>1258286717124.53</fb>
    <v>26</v>
  </rv>
  <rv s="1">
    <fb>127504125</fb>
    <v>24</v>
  </rv>
  <rv s="1">
    <fb>102626859</fb>
    <v>24</v>
  </rv>
  <rv s="1">
    <fb>0.36399999999999999</fb>
    <v>25</v>
  </rv>
  <rv s="1">
    <fb>0.02</fb>
    <v>25</v>
  </rv>
  <rv s="1">
    <fb>0.51700000000000002</fb>
    <v>25</v>
  </rv>
  <rv s="1">
    <fb>5.4000000000000006E-2</fb>
    <v>25</v>
  </rv>
  <rv s="1">
    <fb>0.2</fb>
    <v>25</v>
  </rv>
  <rv s="1">
    <fb>0.60680000305175807</fb>
    <v>25</v>
  </rv>
  <rv s="1">
    <fb>9.5000000000000001E-2</fb>
    <v>25</v>
  </rv>
  <rv s="1">
    <fb>0.13500000000000001</fb>
    <v>25</v>
  </rv>
  <rv s="1">
    <fb>0.73</fb>
    <v>31</v>
  </rv>
  <rv s="1">
    <fb>33</fb>
    <v>28</v>
  </rv>
  <rv s="1">
    <fb>0.49</fb>
    <v>31</v>
  </rv>
  <rv s="0">
    <v>536870912</v>
    <v>Aguascalientes</v>
    <v>7f39db16-d0e9-f4ba-b929-2a69336bbcb0</v>
    <v>es-MX</v>
    <v>Map</v>
  </rv>
  <rv s="0">
    <v>536870912</v>
    <v>Baja California</v>
    <v>6b504587-24aa-0512-9ca8-180f7fa0f586</v>
    <v>es-MX</v>
    <v>Map</v>
  </rv>
  <rv s="0">
    <v>536870912</v>
    <v>Baja California Sur</v>
    <v>72f2373c-402d-1899-776e-ebde71dada5d</v>
    <v>es-MX</v>
    <v>Map</v>
  </rv>
  <rv s="0">
    <v>536870912</v>
    <v>Campeche</v>
    <v>7c67b06b-20b4-3244-d633-4a6255df7395</v>
    <v>es-MX</v>
    <v>Map</v>
  </rv>
  <rv s="0">
    <v>536870912</v>
    <v>Chiapas</v>
    <v>f0d5e228-a3c3-8699-7df3-32ab85b078b3</v>
    <v>es-MX</v>
    <v>Map</v>
  </rv>
  <rv s="0">
    <v>536870912</v>
    <v>Chihuahua</v>
    <v>ce5a5e29-7bae-05e8-fec7-e028f5c1e139</v>
    <v>es-MX</v>
    <v>Map</v>
  </rv>
  <rv s="0">
    <v>536870912</v>
    <v>Coahuila</v>
    <v>b1fb0720-5dff-3cd3-aa9b-e91c0988b9f4</v>
    <v>es-MX</v>
    <v>Map</v>
  </rv>
  <rv s="0">
    <v>536870912</v>
    <v>Colima</v>
    <v>c5187e51-1440-155f-505d-5c7804e1489f</v>
    <v>es-MX</v>
    <v>Map</v>
  </rv>
  <rv s="0">
    <v>536870912</v>
    <v>Durango</v>
    <v>d5a4a060-173a-aa5a-3023-abf4cbc2f03d</v>
    <v>es-MX</v>
    <v>Map</v>
  </rv>
  <rv s="0">
    <v>536870912</v>
    <v>Guanajuato</v>
    <v>9eaf00cd-2b5c-3655-adbc-dc91f1f0fca3</v>
    <v>es-MX</v>
    <v>Map</v>
  </rv>
  <rv s="0">
    <v>536870912</v>
    <v>Estado de Guerrero</v>
    <v>86638283-e8d0-0d69-1241-dc688f82149b</v>
    <v>es-MX</v>
    <v>Map</v>
  </rv>
  <rv s="0">
    <v>536870912</v>
    <v>Estado de Hidalgo</v>
    <v>76baa939-e01a-077d-0c83-522220d05a5b</v>
    <v>es-MX</v>
    <v>Map</v>
  </rv>
  <rv s="0">
    <v>536870912</v>
    <v>Jalisco</v>
    <v>18c29bf9-bbf0-e90f-10f3-c48c9791339b</v>
    <v>es-MX</v>
    <v>Map</v>
  </rv>
  <rv s="0">
    <v>536870912</v>
    <v>Estado de México</v>
    <v>884c2c6c-6f06-85ee-aa8d-65b8980f2231</v>
    <v>es-MX</v>
    <v>Map</v>
  </rv>
  <rv s="0">
    <v>536870912</v>
    <v>Michoacán</v>
    <v>33ec3160-5b7b-5fef-defd-4574b6b819d6</v>
    <v>es-MX</v>
    <v>Map</v>
  </rv>
  <rv s="0">
    <v>536870912</v>
    <v>Morelos</v>
    <v>457cd12b-12ce-71c2-81d5-f60ba9645b36</v>
    <v>es-MX</v>
    <v>Map</v>
  </rv>
  <rv s="0">
    <v>536870912</v>
    <v>Nayarit</v>
    <v>d5ab8703-9922-20b7-03c7-acb17f76b03e</v>
    <v>es-MX</v>
    <v>Map</v>
  </rv>
  <rv s="0">
    <v>536870912</v>
    <v>Nuevo León</v>
    <v>1696b325-bf35-b9aa-28db-3304c1996498</v>
    <v>es-MX</v>
    <v>Map</v>
  </rv>
  <rv s="0">
    <v>536870912</v>
    <v>Oaxaca</v>
    <v>2a651e2b-4cd2-6315-971b-6bddb30dfb4d</v>
    <v>es-MX</v>
    <v>Map</v>
  </rv>
  <rv s="0">
    <v>536870912</v>
    <v>Puebla</v>
    <v>e266f3f0-af5e-7537-36e1-118cfcc783a3</v>
    <v>es-MX</v>
    <v>Map</v>
  </rv>
  <rv s="0">
    <v>536870912</v>
    <v>Querétaro</v>
    <v>4a2d4179-0f55-70d5-99e7-165b2289a273</v>
    <v>es-MX</v>
    <v>Map</v>
  </rv>
  <rv s="0">
    <v>536870912</v>
    <v>Quintana Roo</v>
    <v>96bcffec-8d1c-5e86-ab0e-e31d5b9a157c</v>
    <v>es-MX</v>
    <v>Map</v>
  </rv>
  <rv s="0">
    <v>536870912</v>
    <v>San Luis Potosí</v>
    <v>c228dff2-2024-525b-1b90-fe82a2f5ccfc</v>
    <v>es-MX</v>
    <v>Map</v>
  </rv>
  <rv s="0">
    <v>536870912</v>
    <v>Sinaloa</v>
    <v>ef7dcafc-cca2-39b2-e063-e2bbf5b2022e</v>
    <v>es-MX</v>
    <v>Map</v>
  </rv>
  <rv s="0">
    <v>536870912</v>
    <v>Sonora</v>
    <v>e59e4f16-5e42-af6e-b970-e0ae59046077</v>
    <v>es-MX</v>
    <v>Map</v>
  </rv>
  <rv s="0">
    <v>536870912</v>
    <v>Tabasco</v>
    <v>f96880d9-0a36-58d3-7351-a4c7070c642d</v>
    <v>es-MX</v>
    <v>Map</v>
  </rv>
  <rv s="0">
    <v>536870912</v>
    <v>Tamaulipas</v>
    <v>6f2fce2f-2090-8583-dbf3-dd9d6fc3cab3</v>
    <v>es-MX</v>
    <v>Map</v>
  </rv>
  <rv s="0">
    <v>536870912</v>
    <v>Tlaxcala</v>
    <v>77063c53-3a0e-fbf0-30d8-68218fbc38fa</v>
    <v>es-MX</v>
    <v>Map</v>
  </rv>
  <rv s="0">
    <v>536870912</v>
    <v>Estado de Veracruz</v>
    <v>10381f79-264a-f2fd-08f8-cc5377683832</v>
    <v>es-MX</v>
    <v>Map</v>
  </rv>
  <rv s="0">
    <v>536870912</v>
    <v>Yucatán</v>
    <v>f096e19b-5b56-f73a-3e33-e3f03e33fffc</v>
    <v>es-MX</v>
    <v>Map</v>
  </rv>
  <rv s="0">
    <v>536870912</v>
    <v>Zacatecas</v>
    <v>135a47e4-6f2c-2112-febf-50c21b485bd3</v>
    <v>es-MX</v>
    <v>Map</v>
  </rv>
  <rv s="2">
    <v>2</v>
  </rv>
  <rv s="1">
    <fb>336000</fb>
    <v>24</v>
  </rv>
  <rv s="1">
    <fb>3.4249999523162801E-2</fb>
    <v>32</v>
  </rv>
  <rv s="1">
    <fb>2.129</fb>
    <v>30</v>
  </rv>
  <rv s="1">
    <fb>0.55100000000000005</fb>
    <v>25</v>
  </rv>
  <rv s="1">
    <fb>17.602</fb>
    <v>30</v>
  </rv>
  <rv s="1">
    <fb>0.54649553743666202</fb>
    <v>25</v>
  </rv>
  <rv s="2">
    <v>3</v>
  </rv>
  <rv s="5">
    <v>#VALUE!</v>
    <v>es-ES</v>
    <v>8e475659-4bdc-d912-6494-affce0096bc1</v>
    <v>536870912</v>
    <v>1</v>
    <v>16</v>
    <v>17</v>
    <v>18</v>
    <v>México</v>
    <v>20</v>
    <v>21</v>
    <v>Map</v>
    <v>22</v>
    <v>23</v>
    <v>MX</v>
    <v>1</v>
    <v>2</v>
    <v>3</v>
    <v>4</v>
    <v>5</v>
    <v>4</v>
    <v>6</v>
    <v>MXN</v>
    <v>7</v>
    <v>8</v>
    <v>México, oficialmente Estados Unidos Mexicanos, es un país soberano ubicado en la parte meridional de América del Norte; su capital y ciudad más poblada es la Ciudad de México. De acuerdo con la constitución vigente, su forma de gobierno consiste ...</v>
    <v>9</v>
    <v>10</v>
    <v>11</v>
    <v>Himno Nacional Mexicano</v>
    <v>12</v>
    <v>13</v>
    <v>14</v>
    <v>15</v>
    <v>16</v>
    <v>19</v>
    <v>20</v>
    <v>21</v>
    <v>22</v>
    <v>23</v>
    <v>México</v>
    <v>Estaos Xuníos Mexicanos</v>
    <v>24</v>
    <v>25</v>
    <v>26</v>
    <v>27</v>
    <v>28</v>
    <v>29</v>
    <v>30</v>
    <v>31</v>
    <v>32</v>
    <v>33</v>
    <v>34</v>
    <v>35</v>
    <v>36</v>
    <v>37</v>
    <v>69</v>
    <v>70</v>
    <v>71</v>
    <v>72</v>
    <v>73</v>
    <v>74</v>
    <v>75</v>
    <v>México</v>
    <v>mdp/vdpid/166</v>
    <v>76</v>
  </rv>
  <rv s="3">
    <v>0</v>
    <v>22</v>
    <v>2</v>
    <v>3</v>
    <v>0</v>
    <v>Image of México</v>
  </rv>
  <rv s="3">
    <v>1</v>
    <v>22</v>
    <v>33</v>
    <v>5</v>
    <v>0</v>
    <v>Image of Canadá</v>
  </rv>
  <rv s="0">
    <v>536870912</v>
    <v>Estados Unidos</v>
    <v>5232ed96-85b1-2edb-12c6-63e6c597a1de</v>
    <v>es-ES</v>
    <v>Map</v>
  </rv>
  <rv s="1">
    <fb>9826675</fb>
    <v>24</v>
  </rv>
  <rv s="1">
    <fb>0.339297856663409</fb>
    <v>25</v>
  </rv>
  <rv s="1">
    <fb>7.4999999999999997E-2</fb>
    <v>25</v>
  </rv>
  <rv s="0">
    <v>536870912</v>
    <v>Washington D. C.</v>
    <v>216726d1-8987-06d3-5eff-823da05c3d3c</v>
    <v>es-MX</v>
    <v>Map</v>
  </rv>
  <rv s="1">
    <fb>30436313050000</fb>
    <v>26</v>
  </rv>
  <rv s="0">
    <v>536870912</v>
    <v>Nueva York</v>
    <v>60d5dc2b-c915-460b-b722-c9e3485499ca</v>
    <v>es-MX</v>
    <v>Map</v>
  </rv>
  <rv s="1">
    <fb>1</fb>
    <v>27</v>
  </rv>
  <rv s="1">
    <fb>82.427828245269197</fb>
    <v>28</v>
  </rv>
  <rv s="1">
    <fb>12993.961824772699</fb>
    <v>24</v>
  </rv>
  <rv s="1">
    <fb>5006302.0769999996</fb>
    <v>24</v>
  </rv>
  <rv s="1">
    <fb>78.539024390243895</fb>
    <v>28</v>
  </rv>
  <rv s="1">
    <fb>0.1108387988</fb>
    <v>25</v>
  </rv>
  <rv s="2">
    <v>4</v>
  </rv>
  <rv s="3">
    <v>2</v>
    <v>22</v>
    <v>35</v>
    <v>7</v>
    <v>0</v>
    <v>Image of Estados Unidos</v>
  </rv>
  <rv s="1">
    <fb>9.5866513904898809E-2</fb>
    <v>25</v>
  </rv>
  <rv s="1">
    <fb>117.244195476228</fb>
    <v>29</v>
  </rv>
  <rv s="4">
    <v>https://www.bing.com/search?q=Estados+Unidos&amp;form=skydnc</v>
    <v>Aprenda más con Bing</v>
  </rv>
  <rv s="0">
    <v>805306368</v>
    <v>Donald Trump (Presidente)</v>
    <v>1a466af2-ed23-25bd-794d-1ca925e4681b</v>
    <v>es-MX</v>
    <v>Generic</v>
  </rv>
  <rv s="0">
    <v>805306368</v>
    <v>J. D. Vance (Vicepresidente)</v>
    <v>cf52f4b6-e15c-553b-c991-5fd07410b914</v>
    <v>es-MX</v>
    <v>Generic</v>
  </rv>
  <rv s="0">
    <v>805306368</v>
    <v>Mike Johnson (Speaker)</v>
    <v>0cdd8beb-6fa0-b09e-350a-8a9eef364ec7</v>
    <v>es-MX</v>
    <v>Generic</v>
  </rv>
  <rv s="0">
    <v>805306368</v>
    <v>John Roberts (Juez presidente)</v>
    <v>af7f7f4b-fd5b-867d-e108-4b6ecf118076</v>
    <v>es-MX</v>
    <v>Generic</v>
  </rv>
  <rv s="2">
    <v>5</v>
  </rv>
  <rv s="1">
    <fb>1.0182144</fb>
    <v>25</v>
  </rv>
  <rv s="1">
    <fb>0.88167390000000001</fb>
    <v>25</v>
  </rv>
  <rv s="1">
    <fb>2.6120000000000001</fb>
    <v>30</v>
  </rv>
  <rv s="1">
    <fb>5.6</fb>
    <v>28</v>
  </rv>
  <rv s="1">
    <fb>24800000000000</fb>
    <v>26</v>
  </rv>
  <rv s="1">
    <fb>333287557</fb>
    <v>24</v>
  </rv>
  <rv s="1">
    <fb>270663028</fb>
    <v>24</v>
  </rv>
  <rv s="1">
    <fb>0.30499999999999999</fb>
    <v>25</v>
  </rv>
  <rv s="1">
    <fb>1.7000000000000001E-2</fb>
    <v>25</v>
  </rv>
  <rv s="1">
    <fb>0.46799999999999997</fb>
    <v>25</v>
  </rv>
  <rv s="1">
    <fb>5.0999999999999997E-2</fb>
    <v>25</v>
  </rv>
  <rv s="1">
    <fb>0.22600000000000001</fb>
    <v>25</v>
  </rv>
  <rv s="1">
    <fb>0.62048999786377002</fb>
    <v>25</v>
  </rv>
  <rv s="1">
    <fb>0.10300000000000001</fb>
    <v>25</v>
  </rv>
  <rv s="1">
    <fb>0.153</fb>
    <v>25</v>
  </rv>
  <rv s="1">
    <fb>0.71</fb>
    <v>31</v>
  </rv>
  <rv s="1">
    <fb>19</fb>
    <v>28</v>
  </rv>
  <rv s="1">
    <fb>7.25</fb>
    <v>31</v>
  </rv>
  <rv s="0">
    <v>536870912</v>
    <v>Alabama</v>
    <v>376f8b06-52f6-4e72-a31d-311a3563e645</v>
    <v>es-MX</v>
    <v>Map</v>
  </rv>
  <rv s="0">
    <v>536870912</v>
    <v>Alaska</v>
    <v>31c4c7a1-54e7-4306-ac9b-f1b02e85bda5</v>
    <v>es-MX</v>
    <v>Map</v>
  </rv>
  <rv s="0">
    <v>536870912</v>
    <v>Arizona</v>
    <v>bf973f46-5962-4997-a7ba-a05f1aa2a9f9</v>
    <v>es-MX</v>
    <v>Map</v>
  </rv>
  <rv s="0">
    <v>536870912</v>
    <v>Arkansas</v>
    <v>b939db72-08f2-4ea6-a16a-a53bf32e6612</v>
    <v>es-MX</v>
    <v>Map</v>
  </rv>
  <rv s="0">
    <v>536870912</v>
    <v>California</v>
    <v>3009d91d-d582-4c34-85ba-772ba09e5be1</v>
    <v>es-MX</v>
    <v>Map</v>
  </rv>
  <rv s="0">
    <v>536870912</v>
    <v>Colorado</v>
    <v>a070c5c2-b22d-41d8-b869-f20e583c4f80</v>
    <v>es-MX</v>
    <v>Map</v>
  </rv>
  <rv s="0">
    <v>536870912</v>
    <v>Connecticut</v>
    <v>b3ca6523-435e-4a3b-8f78-1ad900a52cf8</v>
    <v>es-MX</v>
    <v>Map</v>
  </rv>
  <rv s="0">
    <v>536870912</v>
    <v>Delaware</v>
    <v>8ad617cc-3d7a-4b3c-a787-098de959ccc4</v>
    <v>es-MX</v>
    <v>Map</v>
  </rv>
  <rv s="0">
    <v>536870912</v>
    <v>Florida</v>
    <v>5fece3f4-e8e8-4159-843e-f725a930ad50</v>
    <v>es-MX</v>
    <v>Map</v>
  </rv>
  <rv s="0">
    <v>536870912</v>
    <v>Georgia</v>
    <v>84604bc7-2c47-4f8d-8ea5-b6ac8c018a20</v>
    <v>es-MX</v>
    <v>Map</v>
  </rv>
  <rv s="0">
    <v>536870912</v>
    <v>Hawái</v>
    <v>b6f01eaf-aecf-44f6-b64d-1f6e982365c3</v>
    <v>es-MX</v>
    <v>Map</v>
  </rv>
  <rv s="0">
    <v>536870912</v>
    <v>Idaho</v>
    <v>ecd30387-20fa-4523-9045-e2860154b5e9</v>
    <v>es-MX</v>
    <v>Map</v>
  </rv>
  <rv s="0">
    <v>536870912</v>
    <v>Illinois</v>
    <v>4131acb8-628a-4241-8920-ca79eab9dade</v>
    <v>es-MX</v>
    <v>Map</v>
  </rv>
  <rv s="0">
    <v>536870912</v>
    <v>Indiana</v>
    <v>109f7e5a-efbb-4953-b4b8-cb812ce1ff5d</v>
    <v>es-MX</v>
    <v>Map</v>
  </rv>
  <rv s="0">
    <v>536870912</v>
    <v>Iowa</v>
    <v>77850824-b07a-487a-af58-37f9949afc27</v>
    <v>es-MX</v>
    <v>Map</v>
  </rv>
  <rv s="0">
    <v>536870912</v>
    <v>Kansas</v>
    <v>6e527b71-bd3e-4bc1-b1c0-59d288b4fd5e</v>
    <v>es-MX</v>
    <v>Map</v>
  </rv>
  <rv s="0">
    <v>536870912</v>
    <v>Kentucky</v>
    <v>108dfd18-4626-481a-8dfa-18f64e6eac84</v>
    <v>es-MX</v>
    <v>Map</v>
  </rv>
  <rv s="0">
    <v>536870912</v>
    <v>Luisiana</v>
    <v>0ca1e87f-e2f6-43fb-8deb-d22bd09a9cae</v>
    <v>es-MX</v>
    <v>Map</v>
  </rv>
  <rv s="0">
    <v>536870912</v>
    <v>Maine</v>
    <v>d62dd683-9cf9-4db9-a497-d810d529592b</v>
    <v>es-MX</v>
    <v>Map</v>
  </rv>
  <rv s="0">
    <v>536870912</v>
    <v>Maryland</v>
    <v>4c472f4d-06a8-4d90-8bb8-da4d168c73fe</v>
    <v>es-MX</v>
    <v>Map</v>
  </rv>
  <rv s="0">
    <v>536870912</v>
    <v>Massachusetts</v>
    <v>845219d5-3650-4199-b926-964ca27c863c</v>
    <v>es-MX</v>
    <v>Map</v>
  </rv>
  <rv s="0">
    <v>536870912</v>
    <v>Míchigan</v>
    <v>162411c2-b757-495d-aa81-93942fae2f7e</v>
    <v>es-MX</v>
    <v>Map</v>
  </rv>
  <rv s="0">
    <v>536870912</v>
    <v>Minnesota</v>
    <v>77f97f6f-7e93-46e5-b486-6198effe8dea</v>
    <v>es-MX</v>
    <v>Map</v>
  </rv>
  <rv s="0">
    <v>536870912</v>
    <v>Misisipi</v>
    <v>6af619ca-217d-49c0-9a86-153fc7fbcd78</v>
    <v>es-MX</v>
    <v>Map</v>
  </rv>
  <rv s="0">
    <v>536870912</v>
    <v>Misuri</v>
    <v>6185f8cb-44e1-4da6-9bf0-b75286aeb591</v>
    <v>es-MX</v>
    <v>Map</v>
  </rv>
  <rv s="0">
    <v>536870912</v>
    <v>Montana</v>
    <v>447d6cd5-53f6-4c8f-bf6c-9ff228415c3b</v>
    <v>es-MX</v>
    <v>Map</v>
  </rv>
  <rv s="0">
    <v>536870912</v>
    <v>Nebraska</v>
    <v>3e64ff5d-6b40-4dbe-91b1-0e554e892496</v>
    <v>es-MX</v>
    <v>Map</v>
  </rv>
  <rv s="0">
    <v>536870912</v>
    <v>Nevada</v>
    <v>c2157d7e-617e-4517-80f8-1b08113afc14</v>
    <v>es-MX</v>
    <v>Map</v>
  </rv>
  <rv s="0">
    <v>536870912</v>
    <v>Nuevo Hampshire</v>
    <v>9ca71997-cc97-46eb-8911-fac32f80b0b1</v>
    <v>es-MX</v>
    <v>Map</v>
  </rv>
  <rv s="0">
    <v>536870912</v>
    <v>Nueva Jersey</v>
    <v>05277898-b62b-4878-8632-09d29756a2ff</v>
    <v>es-MX</v>
    <v>Map</v>
  </rv>
  <rv s="0">
    <v>536870912</v>
    <v>Nuevo México</v>
    <v>a16d3636-4349-41c7-a77e-89e34b26a8ad</v>
    <v>es-MX</v>
    <v>Map</v>
  </rv>
  <rv s="0">
    <v>536870912</v>
    <v>Nueva York</v>
    <v>caeb7b9a-f5d7-4686-8fb5-cf7628296b13</v>
    <v>es-MX</v>
    <v>Map</v>
  </rv>
  <rv s="0">
    <v>536870912</v>
    <v>Dakota del Norte</v>
    <v>77fbc744-3efe-4aa9-9e8e-f8034f06b941</v>
    <v>es-MX</v>
    <v>Map</v>
  </rv>
  <rv s="0">
    <v>536870912</v>
    <v>Carolina del Norte</v>
    <v>9e2bf053-dd80-4646-8f26-65075e7085c0</v>
    <v>es-MX</v>
    <v>Map</v>
  </rv>
  <rv s="0">
    <v>536870912</v>
    <v>Ohio</v>
    <v>6f3df7da-1ef6-48e3-b2b3-b5b5fce3e846</v>
    <v>es-MX</v>
    <v>Map</v>
  </rv>
  <rv s="0">
    <v>536870912</v>
    <v>Oklahoma</v>
    <v>cbcf556f-952a-4665-bb95-0500b27f9976</v>
    <v>es-MX</v>
    <v>Map</v>
  </rv>
  <rv s="0">
    <v>536870912</v>
    <v>Oregón</v>
    <v>cacd36fd-7c62-43e2-a632-64a2a1811933</v>
    <v>es-MX</v>
    <v>Map</v>
  </rv>
  <rv s="0">
    <v>536870912</v>
    <v>Pensilvania</v>
    <v>6304580e-c803-4266-818a-971619176547</v>
    <v>es-MX</v>
    <v>Map</v>
  </rv>
  <rv s="0">
    <v>536870912</v>
    <v>Rhode Island</v>
    <v>65a08f52-b469-4f7c-8353-9b3c0b2a5752</v>
    <v>es-MX</v>
    <v>Map</v>
  </rv>
  <rv s="0">
    <v>536870912</v>
    <v>Dakota del Sur</v>
    <v>9cee0b65-d357-479e-a066-31c634648f47</v>
    <v>es-MX</v>
    <v>Map</v>
  </rv>
  <rv s="0">
    <v>536870912</v>
    <v>Carolina del Sur</v>
    <v>810015e8-b10b-4232-9e2c-de87a67bd26e</v>
    <v>es-MX</v>
    <v>Map</v>
  </rv>
  <rv s="0">
    <v>536870912</v>
    <v>Tennessee</v>
    <v>9bbc9c72-1bf1-4ef6-b66d-a6cdef70f4f3</v>
    <v>es-MX</v>
    <v>Map</v>
  </rv>
  <rv s="0">
    <v>536870912</v>
    <v>Texas</v>
    <v>00a23ccd-3344-461c-8b9f-c2bb55be5815</v>
    <v>es-MX</v>
    <v>Map</v>
  </rv>
  <rv s="0">
    <v>536870912</v>
    <v>Utah</v>
    <v>c6705e44-d27f-4240-95a2-54e802e3b524</v>
    <v>es-MX</v>
    <v>Map</v>
  </rv>
  <rv s="0">
    <v>536870912</v>
    <v>Vermont</v>
    <v>221864cc-447e-4e78-847c-59e485d73bff</v>
    <v>es-MX</v>
    <v>Map</v>
  </rv>
  <rv s="0">
    <v>536870912</v>
    <v>Virginia</v>
    <v>7eee9976-e8a7-472c-ada1-007208abd678</v>
    <v>es-MX</v>
    <v>Map</v>
  </rv>
  <rv s="0">
    <v>536870912</v>
    <v>Washington</v>
    <v>982ad551-fd5d-45df-bd70-bf704dd576e4</v>
    <v>es-MX</v>
    <v>Map</v>
  </rv>
  <rv s="0">
    <v>536870912</v>
    <v>Virginia Occidental</v>
    <v>8a47255a-fae3-4faa-aa32-c6f384cb6c1d</v>
    <v>es-MX</v>
    <v>Map</v>
  </rv>
  <rv s="0">
    <v>536870912</v>
    <v>Wisconsin</v>
    <v>cb4d2853-06f4-4467-8e7c-4e31cbb35cb2</v>
    <v>es-MX</v>
    <v>Map</v>
  </rv>
  <rv s="0">
    <v>536870912</v>
    <v>Wyoming</v>
    <v>bff03ad6-2b7f-400b-a76e-eb9fc4a93961</v>
    <v>es-MX</v>
    <v>Map</v>
  </rv>
  <rv s="0">
    <v>536870912</v>
    <v>Samoa Americana</v>
    <v>12d04d63-b9b5-855b-0821-b32474a729a4</v>
    <v>es-MX</v>
    <v>Map</v>
  </rv>
  <rv s="0">
    <v>536870912</v>
    <v>Islas Vírgenes de los Estados Unidos</v>
    <v>38bd827b-bc00-140e-85be-46a96078429c</v>
    <v>es-MX</v>
    <v>Map</v>
  </rv>
  <rv s="0">
    <v>536870912</v>
    <v>Guam</v>
    <v>f842c067-b461-3084-6a3b-6c6c7431fc9a</v>
    <v>es-MX</v>
    <v>Map</v>
  </rv>
  <rv s="0">
    <v>536870912</v>
    <v>Islas Marianas del Norte</v>
    <v>f4475436-adda-9ff0-b5fe-6c3dff0e26be</v>
    <v>es-MX</v>
    <v>Map</v>
  </rv>
  <rv s="0">
    <v>536870912</v>
    <v>Puerto Rico</v>
    <v>72752f4d-11d3-5470-b64e-b9e012b0520f</v>
    <v>es-MX</v>
    <v>Map</v>
  </rv>
  <rv s="2">
    <v>6</v>
  </rv>
  <rv s="1">
    <fb>1359000</fb>
    <v>24</v>
  </rv>
  <rv s="1">
    <fb>0.14699999999999999</fb>
    <v>32</v>
  </rv>
  <rv s="1">
    <fb>1.7295</fb>
    <v>30</v>
  </rv>
  <rv s="1">
    <fb>0.36599999999999999</fb>
    <v>25</v>
  </rv>
  <rv s="1">
    <fb>11.6</fb>
    <v>30</v>
  </rv>
  <rv s="1">
    <fb>0.44369067999501505</fb>
    <v>25</v>
  </rv>
  <rv s="2">
    <v>7</v>
  </rv>
  <rv s="5">
    <v>#VALUE!</v>
    <v>es-ES</v>
    <v>5232ed96-85b1-2edb-12c6-63e6c597a1de</v>
    <v>536870912</v>
    <v>1</v>
    <v>39</v>
    <v>17</v>
    <v>18</v>
    <v>Estados Unidos</v>
    <v>20</v>
    <v>21</v>
    <v>Map</v>
    <v>22</v>
    <v>40</v>
    <v>US</v>
    <v>81</v>
    <v>82</v>
    <v>83</v>
    <v>84</v>
    <v>85</v>
    <v>86</v>
    <v>87</v>
    <v>USD</v>
    <v>88</v>
    <v>89</v>
    <v>Estados Unidos, oficialmente Estados Unidos de América, es un país soberano constituido en una república federal constitucional compuesta por cincuenta estados y un distrito federal. Limita al norte con Canadá y al sur, con México. Su capital es ...</v>
    <v>90</v>
    <v>91</v>
    <v>92</v>
    <v>The Star-Spangled Banner</v>
    <v>93</v>
    <v>94</v>
    <v>95</v>
    <v>96</v>
    <v>97</v>
    <v>102</v>
    <v>103</v>
    <v>104</v>
    <v>105</v>
    <v>106</v>
    <v>Estados Unidos</v>
    <v>the United States of America</v>
    <v>107</v>
    <v>108</v>
    <v>109</v>
    <v>110</v>
    <v>111</v>
    <v>112</v>
    <v>113</v>
    <v>114</v>
    <v>115</v>
    <v>116</v>
    <v>117</v>
    <v>118</v>
    <v>119</v>
    <v>120</v>
    <v>176</v>
    <v>177</v>
    <v>178</v>
    <v>179</v>
    <v>180</v>
    <v>181</v>
    <v>182</v>
    <v>Estados Unidos</v>
    <v>mdp/vdpid/244</v>
    <v>183</v>
  </rv>
  <rv s="3">
    <v>2</v>
    <v>22</v>
    <v>35</v>
    <v>3</v>
    <v>0</v>
    <v>Image of Estados Unidos</v>
  </rv>
  <rv s="6">
    <v>3</v>
    <v>1</v>
    <v>0</v>
    <v>0</v>
  </rv>
  <rv s="0">
    <v>536870912</v>
    <v>Canadá</v>
    <v>370ed614-32e1-4326-a356-dc0a7dd56aaa</v>
    <v>es-ES</v>
    <v>Map</v>
  </rv>
  <rv s="1">
    <fb>9984670</fb>
    <v>24</v>
  </rv>
  <rv s="1">
    <fb>0.38161546668997998</fb>
    <v>25</v>
  </rv>
  <rv s="1">
    <fb>1.9492690241159599E-2</fb>
    <v>25</v>
  </rv>
  <rv s="0">
    <v>536870912</v>
    <v>Ottawa</v>
    <v>3f2544d2-4937-9101-2f53-621199e253e5</v>
    <v>es-MX</v>
    <v>Map</v>
  </rv>
  <rv s="1">
    <fb>1937902710000</fb>
    <v>26</v>
  </rv>
  <rv s="0">
    <v>536870912</v>
    <v>Toronto</v>
    <v>e9c1d78f-effd-4cbf-af56-ce709763b200</v>
    <v>es-MX</v>
    <v>Map</v>
  </rv>
  <rv s="1">
    <fb>74.089062024805997</fb>
    <v>28</v>
  </rv>
  <rv s="1">
    <fb>15588.4871464315</fb>
    <v>24</v>
  </rv>
  <rv s="1">
    <fb>544894.19799999997</fb>
    <v>24</v>
  </rv>
  <rv s="1">
    <fb>81.948780487804896</fb>
    <v>28</v>
  </rv>
  <rv s="1">
    <fb>0.1458492763</fb>
    <v>25</v>
  </rv>
  <rv s="2">
    <v>8</v>
  </rv>
  <rv s="3">
    <v>1</v>
    <v>22</v>
    <v>33</v>
    <v>7</v>
    <v>0</v>
    <v>Image of Canadá</v>
  </rv>
  <rv s="1">
    <fb>0.12844017475747799</fb>
    <v>25</v>
  </rv>
  <rv s="1">
    <fb>116.75729822552999</fb>
    <v>29</v>
  </rv>
  <rv s="4">
    <v>https://www.bing.com/search?q=Canad%c3%a1&amp;form=skydnc</v>
    <v>Aprenda más con Bing</v>
  </rv>
  <rv s="0">
    <v>805306368</v>
    <v>Carlos III del Reino Unido (Monarca)</v>
    <v>afc6f6a9-5b55-9178-3e6f-2c8b6d16ee9c</v>
    <v>es-MX</v>
    <v>Generic</v>
  </rv>
  <rv s="0">
    <v>805306368</v>
    <v>Justin Trudeau (Primer ministro)</v>
    <v>d37aba31-28d1-b943-f0c6-dbddeb460528</v>
    <v>es-MX</v>
    <v>Generic</v>
  </rv>
  <rv s="2">
    <v>9</v>
  </rv>
  <rv s="1">
    <fb>1.0094368</fb>
    <v>25</v>
  </rv>
  <rv s="1">
    <fb>0.68922510000000003</fb>
    <v>25</v>
  </rv>
  <rv s="1">
    <fb>2.6101999999999999</fb>
    <v>30</v>
  </rv>
  <rv s="1">
    <fb>4.3</fb>
    <v>28</v>
  </rv>
  <rv s="1">
    <fb>1736425629519.96</fb>
    <v>26</v>
  </rv>
  <rv s="1">
    <fb>38929902</fb>
    <v>24</v>
  </rv>
  <rv s="1">
    <fb>30628482</fb>
    <v>24</v>
  </rv>
  <rv s="1">
    <fb>0.251</fb>
    <v>25</v>
  </rv>
  <rv s="1">
    <fb>2.4E-2</fb>
    <v>25</v>
  </rv>
  <rv s="1">
    <fb>0.40600000000000003</fb>
    <v>25</v>
  </rv>
  <rv s="1">
    <fb>6.7000000000000004E-2</fb>
    <v>25</v>
  </rv>
  <rv s="1">
    <fb>0.23300000000000001</fb>
    <v>25</v>
  </rv>
  <rv s="1">
    <fb>0.65070999145507802</fb>
    <v>25</v>
  </rv>
  <rv s="1">
    <fb>0.124</fb>
    <v>25</v>
  </rv>
  <rv s="1">
    <fb>0.17</fb>
    <v>25</v>
  </rv>
  <rv s="1">
    <fb>0.81</fb>
    <v>31</v>
  </rv>
  <rv s="1">
    <fb>10</fb>
    <v>28</v>
  </rv>
  <rv s="1">
    <fb>9.51</fb>
    <v>31</v>
  </rv>
  <rv s="0">
    <v>536870912</v>
    <v>Ontario</v>
    <v>070ad921-224a-9ed5-6fe1-8eab57b4b2e7</v>
    <v>es-MX</v>
    <v>Map</v>
  </rv>
  <rv s="0">
    <v>536870912</v>
    <v>Quebec</v>
    <v>32da1fe8-6bb5-f40e-e008-82becf7ef390</v>
    <v>es-MX</v>
    <v>Map</v>
  </rv>
  <rv s="0">
    <v>536870912</v>
    <v>Nueva Escocia</v>
    <v>baa4aedd-bbb6-989e-cba4-ec2c9bdd906a</v>
    <v>es-MX</v>
    <v>Map</v>
  </rv>
  <rv s="0">
    <v>536870912</v>
    <v>Nuevo Brunswick</v>
    <v>ed967bed-da27-9206-2407-d4e698015192</v>
    <v>es-MX</v>
    <v>Map</v>
  </rv>
  <rv s="0">
    <v>536870912</v>
    <v>Manitoba</v>
    <v>21c9c883-dcc4-1490-a815-79c6eb525369</v>
    <v>es-MX</v>
    <v>Map</v>
  </rv>
  <rv s="0">
    <v>536870912</v>
    <v>Terranova y Labrador</v>
    <v>895215e2-2c65-6494-fa6a-1f441a39ac4f</v>
    <v>es-MX</v>
    <v>Map</v>
  </rv>
  <rv s="0">
    <v>536870912</v>
    <v>Isla del Príncipe Eduardo</v>
    <v>4e4aadcb-4928-0762-e307-bc01ba8f3dfb</v>
    <v>es-MX</v>
    <v>Map</v>
  </rv>
  <rv s="0">
    <v>536870912</v>
    <v>Saskatchewan</v>
    <v>ec7108bb-bd34-c969-f3f2-2a9eed70102e</v>
    <v>es-MX</v>
    <v>Map</v>
  </rv>
  <rv s="0">
    <v>536870912</v>
    <v>Alberta</v>
    <v>ac4b7d59-c4be-889f-9a45-7e7c524794ec</v>
    <v>es-MX</v>
    <v>Map</v>
  </rv>
  <rv s="0">
    <v>536870912</v>
    <v>Yukón</v>
    <v>68d0a1b9-92a8-857c-53f4-9150cd050ece</v>
    <v>es-MX</v>
    <v>Map</v>
  </rv>
  <rv s="0">
    <v>536870912</v>
    <v>Territorios del Noroeste</v>
    <v>2e2284ce-2cc1-0b16-10e6-0783ada7c95b</v>
    <v>es-MX</v>
    <v>Map</v>
  </rv>
  <rv s="0">
    <v>536870912</v>
    <v>Nunavut</v>
    <v>5220a5b2-1244-23fe-9851-d4b0373ac92e</v>
    <v>es-MX</v>
    <v>Map</v>
  </rv>
  <rv s="0">
    <v>536870912</v>
    <v>Columbia Británica</v>
    <v>32a8fd1c-cd9d-0da9-35fb-f952ed824d4f</v>
    <v>es-MX</v>
    <v>Map</v>
  </rv>
  <rv s="2">
    <v>10</v>
  </rv>
  <rv s="1">
    <fb>72000</fb>
    <v>24</v>
  </rv>
  <rv s="1">
    <fb>5.5640001296997095E-2</fb>
    <v>32</v>
  </rv>
  <rv s="1">
    <fb>1.4987999999999999</fb>
    <v>30</v>
  </rv>
  <rv s="1">
    <fb>0.245</fb>
    <v>25</v>
  </rv>
  <rv s="1">
    <fb>10.1</fb>
    <v>30</v>
  </rv>
  <rv s="1">
    <fb>6.8918382450780802E-2</fb>
    <v>25</v>
  </rv>
  <rv s="2">
    <v>11</v>
  </rv>
  <rv s="5">
    <v>#VALUE!</v>
    <v>es-ES</v>
    <v>370ed614-32e1-4326-a356-dc0a7dd56aaa</v>
    <v>536870912</v>
    <v>1</v>
    <v>44</v>
    <v>17</v>
    <v>18</v>
    <v>Canadá</v>
    <v>20</v>
    <v>21</v>
    <v>Map</v>
    <v>22</v>
    <v>45</v>
    <v>CA</v>
    <v>188</v>
    <v>189</v>
    <v>190</v>
    <v>191</v>
    <v>192</v>
    <v>193</v>
    <v>87</v>
    <v>CAD</v>
    <v>194</v>
    <v>195</v>
    <v>Canadá es un país soberano ubicado en América del Norte, cuya forma de gobierno es la monarquía parlamentaria federal. Su territorio está organizado en diez provincias y tres territorios. Su capital es la ciudad de Ottawa y su ciudad más poblada ...</v>
    <v>196</v>
    <v>197</v>
    <v>198</v>
    <v>O Canada</v>
    <v>199</v>
    <v>200</v>
    <v>201</v>
    <v>202</v>
    <v>203</v>
    <v>206</v>
    <v>207</v>
    <v>208</v>
    <v>209</v>
    <v>210</v>
    <v>Canadá</v>
    <v>Canada</v>
    <v>211</v>
    <v>212</v>
    <v>213</v>
    <v>214</v>
    <v>215</v>
    <v>216</v>
    <v>217</v>
    <v>218</v>
    <v>219</v>
    <v>220</v>
    <v>221</v>
    <v>222</v>
    <v>223</v>
    <v>224</v>
    <v>238</v>
    <v>239</v>
    <v>240</v>
    <v>241</v>
    <v>242</v>
    <v>243</v>
    <v>244</v>
    <v>Canadá</v>
    <v>mdp/vdpid/39</v>
    <v>245</v>
  </rv>
  <rv s="3">
    <v>1</v>
    <v>22</v>
    <v>33</v>
    <v>3</v>
    <v>0</v>
    <v>Image of Canadá</v>
  </rv>
  <rv s="6">
    <v>4</v>
    <v>1</v>
    <v>0</v>
    <v>0</v>
  </rv>
  <rv s="0">
    <v>536870912</v>
    <v>Chile</v>
    <v>604665af-d1f4-5c64-9b93-1ef5f0471308</v>
    <v>es-ES</v>
    <v>Map</v>
  </rv>
  <rv s="1">
    <fb>756102</fb>
    <v>24</v>
  </rv>
  <rv s="1">
    <fb>0.24256925086238501</fb>
    <v>25</v>
  </rv>
  <rv s="1">
    <fb>2.55754475703323E-2</fb>
    <v>25</v>
  </rv>
  <rv s="0">
    <v>536870912</v>
    <v>Santiago de Chile</v>
    <v>190dd277-52dd-5feb-5523-200c59886f8e</v>
    <v>es-MX</v>
    <v>Map</v>
  </rv>
  <rv s="1">
    <fb>203791650000</fb>
    <v>26</v>
  </rv>
  <rv s="1">
    <fb>56</fb>
    <v>27</v>
  </rv>
  <rv s="1">
    <fb>74.647212262567805</fb>
    <v>28</v>
  </rv>
  <rv s="1">
    <fb>3879.6756048594998</fb>
    <v>24</v>
  </rv>
  <rv s="1">
    <fb>85822.467999999993</fb>
    <v>24</v>
  </rv>
  <rv s="1">
    <fb>80.042000000000002</fb>
    <v>28</v>
  </rv>
  <rv s="1">
    <fb>0.32240714050000002</fb>
    <v>25</v>
  </rv>
  <rv s="2">
    <v>12</v>
  </rv>
  <rv s="3">
    <v>5</v>
    <v>22</v>
    <v>47</v>
    <v>7</v>
    <v>0</v>
    <v>Image of Chile</v>
  </rv>
  <rv s="1">
    <fb>0.182194149378896</fb>
    <v>25</v>
  </rv>
  <rv s="1">
    <fb>131.913566974844</fb>
    <v>29</v>
  </rv>
  <rv s="4">
    <v>https://www.bing.com/search?q=Chile&amp;form=skydnc</v>
    <v>Aprenda más con Bing</v>
  </rv>
  <rv s="0">
    <v>805306368</v>
    <v>Gabriel Boric (Presidente)</v>
    <v>a5b9649e-0dda-ce69-dd77-b90d92799948</v>
    <v>es-MX</v>
    <v>Generic</v>
  </rv>
  <rv s="2">
    <v>13</v>
  </rv>
  <rv s="1">
    <fb>1.0143016</fb>
    <v>25</v>
  </rv>
  <rv s="1">
    <fb>0.88464419999999999</fb>
    <v>25</v>
  </rv>
  <rv s="1">
    <fb>2.5912000000000002</fb>
    <v>30</v>
  </rv>
  <rv s="1">
    <fb>6.2</fb>
    <v>28</v>
  </rv>
  <rv s="1">
    <fb>282318159744.65002</fb>
    <v>26</v>
  </rv>
  <rv s="1">
    <fb>19603733</fb>
    <v>24</v>
  </rv>
  <rv s="1">
    <fb>16610135</fb>
    <v>24</v>
  </rv>
  <rv s="1">
    <fb>0.36299999999999999</fb>
    <v>25</v>
  </rv>
  <rv s="1">
    <fb>2.3E-2</fb>
    <v>25</v>
  </rv>
  <rv s="1">
    <fb>0.51300000000000001</fb>
    <v>25</v>
  </rv>
  <rv s="1">
    <fb>5.7999999999999996E-2</fb>
    <v>25</v>
  </rv>
  <rv s="1">
    <fb>0.19699999999999998</fb>
    <v>25</v>
  </rv>
  <rv s="1">
    <fb>0.62644001007080097</fb>
    <v>25</v>
  </rv>
  <rv s="1">
    <fb>9.6999999999999989E-2</fb>
    <v>25</v>
  </rv>
  <rv s="1">
    <fb>0.13600000000000001</fb>
    <v>25</v>
  </rv>
  <rv s="1">
    <fb>1.03</fb>
    <v>31</v>
  </rv>
  <rv s="1">
    <fb>13</fb>
    <v>28</v>
  </rv>
  <rv s="1">
    <fb>2</fb>
    <v>31</v>
  </rv>
  <rv s="0">
    <v>536870912</v>
    <v>Región de Arica y Parinacota</v>
    <v>e82edc74-d7d4-52a9-63c9-da07aa4c8d07</v>
    <v>es-MX</v>
    <v>Map</v>
  </rv>
  <rv s="0">
    <v>536870912</v>
    <v>Región de Tarapacá</v>
    <v>f71529e3-ca1d-662b-2695-7619691fe930</v>
    <v>es-MX</v>
    <v>Map</v>
  </rv>
  <rv s="0">
    <v>536870912</v>
    <v>Región de Antofagasta</v>
    <v>0e94e649-e291-382e-a367-acb53290d201</v>
    <v>es-MX</v>
    <v>Map</v>
  </rv>
  <rv s="0">
    <v>536870912</v>
    <v>Región de Atacama</v>
    <v>f345e54e-574a-13c9-92e8-8aee46fdab13</v>
    <v>es-MX</v>
    <v>Map</v>
  </rv>
  <rv s="0">
    <v>536870912</v>
    <v>Región de Coquimbo</v>
    <v>76048cc3-d603-9c38-a167-a7ca5b8cbbc2</v>
    <v>es-MX</v>
    <v>Map</v>
  </rv>
  <rv s="0">
    <v>536870912</v>
    <v>Región de Valparaíso</v>
    <v>16db3fa8-cd1b-2e46-c8fd-319a483e9f74</v>
    <v>es-MX</v>
    <v>Map</v>
  </rv>
  <rv s="0">
    <v>536870912</v>
    <v>Región del Libertador General Bernardo O'Higgins</v>
    <v>a69b3fd5-459d-0124-d048-5d97d3c59ccc</v>
    <v>es-MX</v>
    <v>Map</v>
  </rv>
  <rv s="0">
    <v>536870912</v>
    <v>Región del Maule</v>
    <v>1e2324a1-9cb4-35ae-b663-73c3f67a17d5</v>
    <v>es-MX</v>
    <v>Map</v>
  </rv>
  <rv s="0">
    <v>536870912</v>
    <v>Región del Biobío</v>
    <v>e7f0592f-2534-c4f2-c1d3-fdea2c39f853</v>
    <v>es-MX</v>
    <v>Map</v>
  </rv>
  <rv s="0">
    <v>536870912</v>
    <v>Región de La Araucanía</v>
    <v>2d02ef0b-dd81-faa4-520b-0ec94f6d1f8e</v>
    <v>es-MX</v>
    <v>Map</v>
  </rv>
  <rv s="0">
    <v>536870912</v>
    <v>Región de Los Ríos</v>
    <v>d63a8dc4-6856-1b2f-c860-14be52df0d59</v>
    <v>es-MX</v>
    <v>Map</v>
  </rv>
  <rv s="0">
    <v>536870912</v>
    <v>Región de Los Lagos</v>
    <v>e02e6fdd-6c61-e5bb-60a2-e02511b76154</v>
    <v>es-MX</v>
    <v>Map</v>
  </rv>
  <rv s="0">
    <v>536870912</v>
    <v>Región de Aysén del General Carlos Ibáñez del Campo</v>
    <v>f1dfad18-7a71-c02b-6499-9d48079ad086</v>
    <v>es-MX</v>
    <v>Map</v>
  </rv>
  <rv s="0">
    <v>536870912</v>
    <v>Región de Magallanes y de la Antártica Chilena</v>
    <v>bae16453-cc13-6536-3ecf-d010cdfe7779</v>
    <v>es-MX</v>
    <v>Map</v>
  </rv>
  <rv s="0">
    <v>536870912</v>
    <v>Región Metropolitana de Santiago</v>
    <v>593b7d08-69b9-06ed-9b5c-adea6868ff88</v>
    <v>es-MX</v>
    <v>Map</v>
  </rv>
  <rv s="2">
    <v>14</v>
  </rv>
  <rv s="1">
    <fb>122000</fb>
    <v>24</v>
  </rv>
  <rv s="1">
    <fb>7.09000015258789E-2</fb>
    <v>32</v>
  </rv>
  <rv s="1">
    <fb>1.649</fb>
    <v>30</v>
  </rv>
  <rv s="1">
    <fb>0.34</fb>
    <v>25</v>
  </rv>
  <rv s="1">
    <fb>12.428000000000001</fb>
    <v>30</v>
  </rv>
  <rv s="1">
    <fb>0.21171649832251302</fb>
    <v>25</v>
  </rv>
  <rv s="2">
    <v>15</v>
  </rv>
  <rv s="5">
    <v>#VALUE!</v>
    <v>es-ES</v>
    <v>604665af-d1f4-5c64-9b93-1ef5f0471308</v>
    <v>536870912</v>
    <v>1</v>
    <v>50</v>
    <v>17</v>
    <v>18</v>
    <v>Chile</v>
    <v>20</v>
    <v>21</v>
    <v>Map</v>
    <v>22</v>
    <v>51</v>
    <v>CL</v>
    <v>250</v>
    <v>251</v>
    <v>252</v>
    <v>253</v>
    <v>254</v>
    <v>253</v>
    <v>255</v>
    <v>CLF</v>
    <v>256</v>
    <v>257</v>
    <v>Chile, oficialmente República de Chile, es un país soberano ubicado en el extremo sur de América del Sur. Adopta la forma de gobierno republicana, democrática, unitaria y presidencialista. Su capital y ciudad más poblada es Santiago. Con una ...</v>
    <v>258</v>
    <v>259</v>
    <v>260</v>
    <v>Himno nacional de Chile</v>
    <v>261</v>
    <v>262</v>
    <v>263</v>
    <v>264</v>
    <v>265</v>
    <v>267</v>
    <v>268</v>
    <v>269</v>
    <v>270</v>
    <v>271</v>
    <v>Chile</v>
    <v>Chile</v>
    <v>272</v>
    <v>273</v>
    <v>274</v>
    <v>275</v>
    <v>276</v>
    <v>277</v>
    <v>278</v>
    <v>279</v>
    <v>280</v>
    <v>281</v>
    <v>282</v>
    <v>283</v>
    <v>284</v>
    <v>285</v>
    <v>301</v>
    <v>302</v>
    <v>303</v>
    <v>304</v>
    <v>305</v>
    <v>306</v>
    <v>307</v>
    <v>Chile</v>
    <v>mdp/vdpid/46</v>
    <v>308</v>
  </rv>
  <rv s="3">
    <v>5</v>
    <v>22</v>
    <v>47</v>
    <v>3</v>
    <v>0</v>
    <v>Image of Chile</v>
  </rv>
  <rv s="6">
    <v>6</v>
    <v>1</v>
    <v>0</v>
    <v>0</v>
  </rv>
  <rv s="0">
    <v>536870912</v>
    <v>Venezuela</v>
    <v>6dd1d7bd-393f-a467-12fa-e71f98cc00b9</v>
    <v>es-ES</v>
    <v>Map</v>
  </rv>
  <rv s="1">
    <fb>912050</fb>
    <v>24</v>
  </rv>
  <rv s="1">
    <fb>0.52739188892352995</fb>
    <v>25</v>
  </rv>
  <rv s="1">
    <fb>2.5494853478181501</fb>
    <v>25</v>
  </rv>
  <rv s="0">
    <v>536870912</v>
    <v>Caracas</v>
    <v>37b7d7c3-c045-e782-f35d-01ee5d1cb58a</v>
    <v>es-MX</v>
    <v>Map</v>
  </rv>
  <rv s="1">
    <fb>3979600000</fb>
    <v>26</v>
  </rv>
  <rv s="1">
    <fb>58</fb>
    <v>27</v>
  </rv>
  <rv s="1">
    <fb>88.377973216128495</fb>
    <v>28</v>
  </rv>
  <rv s="1">
    <fb>2718.9427745604298</fb>
    <v>24</v>
  </rv>
  <rv s="1">
    <fb>164175.25700000001</fb>
    <v>24</v>
  </rv>
  <rv s="1">
    <fb>72.128</fb>
    <v>28</v>
  </rv>
  <rv s="1">
    <fb>0.45821973509999997</fb>
    <v>25</v>
  </rv>
  <rv s="2">
    <v>16</v>
  </rv>
  <rv s="3">
    <v>7</v>
    <v>22</v>
    <v>53</v>
    <v>7</v>
    <v>0</v>
    <v>Image of Venezuela</v>
  </rv>
  <rv s="1">
    <fb>2740.2739846709501</fb>
    <v>29</v>
  </rv>
  <rv s="4">
    <v>https://www.bing.com/search?q=Venezuela&amp;form=skydnc</v>
    <v>Aprenda más con Bing</v>
  </rv>
  <rv s="0">
    <v>805306368</v>
    <v>Nicolás Maduro (Presidente)</v>
    <v>62dd568b-6165-618b-d9a8-240b52e23c2f</v>
    <v>es-MX</v>
    <v>Generic</v>
  </rv>
  <rv s="0">
    <v>805306368</v>
    <v>Delcy Rodríguez (Vicepresidente)</v>
    <v>3014211c-495f-e0e6-c992-adcbda263b50</v>
    <v>es-MX</v>
    <v>Generic</v>
  </rv>
  <rv s="2">
    <v>17</v>
  </rv>
  <rv s="1">
    <fb>0.97150340000000002</fb>
    <v>25</v>
  </rv>
  <rv s="1">
    <fb>0.79300560000000009</fb>
    <v>25</v>
  </rv>
  <rv s="1">
    <fb>1.9239999999999999</fb>
    <v>30</v>
  </rv>
  <rv s="1">
    <fb>21.4</fb>
    <v>28</v>
  </rv>
  <rv s="1">
    <fb>482359318767.703</fb>
    <v>26</v>
  </rv>
  <rv s="1">
    <fb>28301696</fb>
    <v>24</v>
  </rv>
  <rv s="1">
    <fb>25162368</fb>
    <v>24</v>
  </rv>
  <rv s="1">
    <fb>0.34100000000000003</fb>
    <v>25</v>
  </rv>
  <rv s="1">
    <fb>5.0000000000000001E-3</fb>
    <v>25</v>
  </rv>
  <rv s="1">
    <fb>0.50700000000000001</fb>
    <v>25</v>
  </rv>
  <rv s="1">
    <fb>3.2000000000000001E-2</fb>
    <v>25</v>
  </rv>
  <rv s="1">
    <fb>0.223</fb>
    <v>25</v>
  </rv>
  <rv s="1">
    <fb>0.59729999542236301</fb>
    <v>25</v>
  </rv>
  <rv s="1">
    <fb>9.1999999999999998E-2</fb>
    <v>25</v>
  </rv>
  <rv s="1">
    <fb>0.14499999999999999</fb>
    <v>25</v>
  </rv>
  <rv s="1">
    <fb>8.0000000000000007E-5</fb>
    <v>31</v>
  </rv>
  <rv s="1">
    <fb>125</fb>
    <v>28</v>
  </rv>
  <rv s="1">
    <fb>0.01</fb>
    <v>31</v>
  </rv>
  <rv s="0">
    <v>536870912</v>
    <v>Estado Amazonas</v>
    <v>d12613b2-1769-fd3d-c816-bcf4892760c3</v>
    <v>es-MX</v>
    <v>Map</v>
  </rv>
  <rv s="0">
    <v>536870912</v>
    <v>Estado Anzoátegui</v>
    <v>8b43f71e-5058-e865-1fb6-e3cba21044b1</v>
    <v>es-MX</v>
    <v>Map</v>
  </rv>
  <rv s="0">
    <v>536870912</v>
    <v>Estado Apure</v>
    <v>9e1a67ac-4ea1-77bf-fa76-5f58931e81f8</v>
    <v>es-MX</v>
    <v>Map</v>
  </rv>
  <rv s="0">
    <v>536870912</v>
    <v>Estado Aragua</v>
    <v>83a3ec29-14b4-40cd-dc2d-86791c9d5180</v>
    <v>es-MX</v>
    <v>Map</v>
  </rv>
  <rv s="0">
    <v>536870912</v>
    <v>Estado Barinas</v>
    <v>24fe6763-a2f0-d630-66c3-08b9a841c6a1</v>
    <v>es-MX</v>
    <v>Map</v>
  </rv>
  <rv s="0">
    <v>536870912</v>
    <v>Estado Bolívar</v>
    <v>28ee01f1-3481-9fbb-480a-171c08837ce7</v>
    <v>es-MX</v>
    <v>Map</v>
  </rv>
  <rv s="0">
    <v>536870912</v>
    <v>Estado Carabobo</v>
    <v>0c400799-a7d1-9188-76c7-a03eb7bf96e6</v>
    <v>es-MX</v>
    <v>Map</v>
  </rv>
  <rv s="0">
    <v>536870912</v>
    <v>Estado Cojedes</v>
    <v>215558ac-dbeb-54e0-6265-2f177bc16686</v>
    <v>es-MX</v>
    <v>Map</v>
  </rv>
  <rv s="0">
    <v>536870912</v>
    <v>Estado Delta Amacuro</v>
    <v>a721c377-8d7b-63cb-48ce-8ca1cd475256</v>
    <v>es-MX</v>
    <v>Map</v>
  </rv>
  <rv s="0">
    <v>536870912</v>
    <v>Estado Falcón</v>
    <v>1f741430-789f-b870-4ec3-f3825be02dfd</v>
    <v>es-MX</v>
    <v>Map</v>
  </rv>
  <rv s="0">
    <v>536870912</v>
    <v>Estado Guárico</v>
    <v>f4010586-9f13-d10f-ad74-c388243ab99f</v>
    <v>es-MX</v>
    <v>Map</v>
  </rv>
  <rv s="0">
    <v>536870912</v>
    <v>Estado Lara</v>
    <v>28bc93f2-4f7d-957c-6576-a3bdc7b84923</v>
    <v>es-MX</v>
    <v>Map</v>
  </rv>
  <rv s="0">
    <v>536870912</v>
    <v>Estado Mérida</v>
    <v>a4989c58-06e5-45a4-b8f4-502581f7c935</v>
    <v>es-MX</v>
    <v>Map</v>
  </rv>
  <rv s="0">
    <v>536870912</v>
    <v>Estado Miranda</v>
    <v>c203d749-ff23-1654-7423-de62cda7879d</v>
    <v>es-MX</v>
    <v>Map</v>
  </rv>
  <rv s="0">
    <v>536870912</v>
    <v>Estado Monagas</v>
    <v>99d16d3b-4480-6e2e-3af6-b19380240865</v>
    <v>es-MX</v>
    <v>Map</v>
  </rv>
  <rv s="0">
    <v>536870912</v>
    <v>Estado Nueva Esparta</v>
    <v>61c93a6f-fa24-e914-9131-ff9cb21de321</v>
    <v>es-MX</v>
    <v>Map</v>
  </rv>
  <rv s="0">
    <v>536870912</v>
    <v>Estado Portuguesa</v>
    <v>f1c90efa-241a-1208-9ea6-ec628dcaabf6</v>
    <v>es-MX</v>
    <v>Map</v>
  </rv>
  <rv s="0">
    <v>536870912</v>
    <v>Sucre</v>
    <v>a8d1a122-aba3-9b31-a5c1-1c2d5301513e</v>
    <v>es-MX</v>
    <v>Map</v>
  </rv>
  <rv s="0">
    <v>536870912</v>
    <v>Estado Táchira</v>
    <v>72391449-1011-80da-d60b-1493d591b575</v>
    <v>es-MX</v>
    <v>Map</v>
  </rv>
  <rv s="0">
    <v>536870912</v>
    <v>Estado Trujillo</v>
    <v>d68dd921-4861-e8a8-eaee-d5cf8cbfb3b8</v>
    <v>es-MX</v>
    <v>Map</v>
  </rv>
  <rv s="0">
    <v>536870912</v>
    <v>Estado La Guaira</v>
    <v>83b14d4b-fd80-6876-e6e3-6606024eaa2a</v>
    <v>es-MX</v>
    <v>Map</v>
  </rv>
  <rv s="0">
    <v>536870912</v>
    <v>Estado Yaracuy</v>
    <v>0ce1d139-cd0d-fdbf-9574-076a3d792483</v>
    <v>es-MX</v>
    <v>Map</v>
  </rv>
  <rv s="0">
    <v>536870912</v>
    <v>Estado Zulia</v>
    <v>b746a809-b508-f853-1aa2-8eb307076ab8</v>
    <v>es-MX</v>
    <v>Map</v>
  </rv>
  <rv s="0">
    <v>536870912</v>
    <v>Distrito Capital</v>
    <v>5142924b-c000-9b6b-e280-614ac90f2102</v>
    <v>es-MX</v>
    <v>Map</v>
  </rv>
  <rv s="0">
    <v>536870912</v>
    <v>Dependencias federales de Venezuela</v>
    <v>4ca38740-fb38-50ad-0c45-8a599048aa45</v>
    <v>es-MX</v>
    <v>Map</v>
  </rv>
  <rv s="2">
    <v>18</v>
  </rv>
  <rv s="1">
    <fb>343000</fb>
    <v>24</v>
  </rv>
  <rv s="1">
    <fb>8.800999641418461E-2</fb>
    <v>32</v>
  </rv>
  <rv s="1">
    <fb>2.2719999999999998</fb>
    <v>30</v>
  </rv>
  <rv s="1">
    <fb>0.73299999999999998</fb>
    <v>25</v>
  </rv>
  <rv s="1">
    <fb>17.881</fb>
    <v>30</v>
  </rv>
  <rv s="1">
    <fb>0.24488407686639099</fb>
    <v>25</v>
  </rv>
  <rv s="2">
    <v>19</v>
  </rv>
  <rv s="7">
    <v>#VALUE!</v>
    <v>es-ES</v>
    <v>6dd1d7bd-393f-a467-12fa-e71f98cc00b9</v>
    <v>536870912</v>
    <v>1</v>
    <v>56</v>
    <v>57</v>
    <v>58</v>
    <v>Venezuela</v>
    <v>20</v>
    <v>21</v>
    <v>Map</v>
    <v>22</v>
    <v>59</v>
    <v>VE</v>
    <v>313</v>
    <v>314</v>
    <v>315</v>
    <v>316</v>
    <v>317</v>
    <v>316</v>
    <v>318</v>
    <v>VES</v>
    <v>319</v>
    <v>320</v>
    <v>Venezuela, oficialmente República Bolivariana de Venezuela, es un país soberano situado en la parte septentrional de América del Sur y el Caribe, constituido por un área continental y por un gran número de islas e islotes en el mar Caribe, cuya ...</v>
    <v>321</v>
    <v>322</v>
    <v>323</v>
    <v>Gloria al Bravo Pueblo</v>
    <v>324</v>
    <v>325</v>
    <v>326</v>
    <v>327</v>
    <v>330</v>
    <v>331</v>
    <v>332</v>
    <v>333</v>
    <v>334</v>
    <v>Venezuela</v>
    <v>República Bolivariana de Venezuela</v>
    <v>335</v>
    <v>336</v>
    <v>337</v>
    <v>338</v>
    <v>339</v>
    <v>340</v>
    <v>341</v>
    <v>342</v>
    <v>343</v>
    <v>344</v>
    <v>345</v>
    <v>346</v>
    <v>347</v>
    <v>348</v>
    <v>374</v>
    <v>375</v>
    <v>376</v>
    <v>377</v>
    <v>378</v>
    <v>379</v>
    <v>380</v>
    <v>Venezuela</v>
    <v>mdp/vdpid/249</v>
    <v>381</v>
  </rv>
  <rv s="3">
    <v>7</v>
    <v>22</v>
    <v>53</v>
    <v>3</v>
    <v>0</v>
    <v>Image of Venezuela</v>
  </rv>
  <rv s="6">
    <v>8</v>
    <v>1</v>
    <v>0</v>
    <v>0</v>
  </rv>
  <rv s="6">
    <v>9</v>
    <v>1</v>
    <v>0</v>
    <v>0</v>
  </rv>
  <rv s="8">
    <v>10</v>
    <v>1</v>
    <v>0</v>
    <v>0</v>
    <v>Amazon</v>
  </rv>
  <rv s="8">
    <v>11</v>
    <v>1</v>
    <v>0</v>
    <v>0</v>
    <v>Apple</v>
  </rv>
  <rv s="8">
    <v>12</v>
    <v>1</v>
    <v>0</v>
    <v>0</v>
    <v>Google</v>
  </rv>
  <rv s="8">
    <v>13</v>
    <v>1</v>
    <v>0</v>
    <v>0</v>
    <v>Instagram</v>
  </rv>
  <rv s="8">
    <v>12</v>
    <v>4</v>
    <v>0</v>
    <v>0</v>
    <v>Google</v>
  </rv>
  <rv s="8">
    <v>14</v>
    <v>1</v>
    <v>0</v>
    <v>0</v>
    <v>Facebook</v>
  </rv>
  <rv s="8">
    <v>15</v>
    <v>1</v>
    <v>0</v>
    <v>0</v>
    <v>Adobe</v>
  </rv>
</rvData>
</file>

<file path=xl/richData/rdrichvaluestructure.xml><?xml version="1.0" encoding="utf-8"?>
<rvStructures xmlns="http://schemas.microsoft.com/office/spreadsheetml/2017/richdata" count="9">
  <s t="_linkedentity2">
    <k n="%EntityServiceId" t="i"/>
    <k n="_DisplayString" t="s"/>
    <k n="%EntityId" t="s"/>
    <k n="%EntityCulture" t="s"/>
    <k n="_Icon" t="s"/>
  </s>
  <s t="_formattednumber">
    <k n="_Format" t="spb"/>
  </s>
  <s t="_array">
    <k n="array" t="a"/>
  </s>
  <s t="_webimage">
    <k n="WebImageIdentifier" t="i"/>
    <k n="_Provider" t="spb"/>
    <k n="Attribution" t="spb"/>
    <k n="CalcOrigin" t="i"/>
    <k n="ComputedImage" t="b"/>
    <k n="Text" t="s"/>
  </s>
  <s t="_hyperlink">
    <k n="Address" t="s"/>
    <k n="Text" t="s"/>
  </s>
  <s t="_linkedentity2core">
    <k n="_CRID" t="e"/>
    <k n="%EntityCulture" t="s"/>
    <k n="%EntityId" t="s"/>
    <k n="%EntityServiceId" t="i"/>
    <k n="%IsRefreshable" t="b"/>
    <k n="_Attribution" t="spb"/>
    <k n="_CanonicalPropertyNames" t="spb"/>
    <k n="_Display" t="spb"/>
    <k n="_DisplayString" t="s"/>
    <k n="_Flags" t="spb"/>
    <k n="_Format" t="spb"/>
    <k n="_Icon" t="s"/>
    <k n="_Provider" t="spb"/>
    <k n="_SubLabel" t="spb"/>
    <k n="Abreviatura" t="s"/>
    <k n="`Área" t="r"/>
    <k n="`Área de bosque (%)" t="r"/>
    <k n="Cambio de IPC (%)" t="r"/>
    <k n="Capital/ciudad principal" t="r"/>
    <k n="Capitalización de mercado de las sociedades cotizadas" t="r"/>
    <k n="Ciudad más grande" t="r"/>
    <k n="Código de llamada" t="r"/>
    <k n="Código de moneda" t="s"/>
    <k n="Consumo de energía de combustibles fósiles" t="r"/>
    <k n="Consumo de energía eléctrica" t="r"/>
    <k n="Descripción" t="s"/>
    <k n="Emisiones de dióxido de carbono" t="r"/>
    <k n="Esperanza de vida" t="r"/>
    <k n="Gastos de salud varios (%)" t="r"/>
    <k n="Himno nacional" t="s"/>
    <k n="Idioma oficial" t="r"/>
    <k n="Imagen" t="r"/>
    <k n="Ingresos fiscales (%)" t="r"/>
    <k n="IPC" t="r"/>
    <k n="LearnMoreOnLink" t="r"/>
    <k n="Líder(es)" t="r"/>
    <k n="Matriculación en educación primaria en bruto (%)" t="r"/>
    <k n="Matriculación en educación terciaria en bruto (%)" t="r"/>
    <k n="Médicos por mil" t="r"/>
    <k n="Mortalidad infantil" t="r"/>
    <k n="Nombre" t="s"/>
    <k n="Nombre oficial" t="s"/>
    <k n="PIB" t="r"/>
    <k n="Población" t="r"/>
    <k n="Población urbana" t="r"/>
    <k n="Población: 10% más alto de participación de ingresos" t="r"/>
    <k n="Población: 10% más bajo de participación de ingresos" t="r"/>
    <k n="Población: 20% más alto de participación de ingresos" t="r"/>
    <k n="Población: 20% más bajo de participación de ingresos" t="r"/>
    <k n="Población: cuarto 20% de participación de ingresos" t="r"/>
    <k n="Población: participación en la fuerza laboral (%)" t="r"/>
    <k n="Población: segundo 20% de participación de ingresos" t="r"/>
    <k n="Población: tercer 20% de participación de ingresos" t="r"/>
    <k n="Precio de la gasolina" t="r"/>
    <k n="Ratio de mortalidad materna" t="r"/>
    <k n="Salario mínimo" t="r"/>
    <k n="Subdivisiones" t="r"/>
    <k n="Tamaño de las fuerzas armadas" t="r"/>
    <k n="Tasa de desempleo" t="r"/>
    <k n="Tasa de fertilidad" t="r"/>
    <k n="Tasa de impuesto total" t="r"/>
    <k n="Tasa de natalidad" t="r"/>
    <k n="Tierra agrícola (%)" t="r"/>
    <k n="UniqueName" t="s"/>
    <k n="VDPID/VSID" t="s"/>
    <k n="Zona(s) horaria(s)" t="r"/>
  </s>
  <s t="_webimage">
    <k n="WebImageIdentifier" t="i"/>
    <k n="CalcOrigin" t="i"/>
    <k n="ComputedImage" t="b"/>
    <k n="ImageSizing" t="i"/>
  </s>
  <s t="_linkedentity2core">
    <k n="_CRID" t="e"/>
    <k n="%EntityCulture" t="s"/>
    <k n="%EntityId" t="s"/>
    <k n="%EntityServiceId" t="i"/>
    <k n="%IsRefreshable" t="b"/>
    <k n="_Attribution" t="spb"/>
    <k n="_CanonicalPropertyNames" t="spb"/>
    <k n="_Display" t="spb"/>
    <k n="_DisplayString" t="s"/>
    <k n="_Flags" t="spb"/>
    <k n="_Format" t="spb"/>
    <k n="_Icon" t="s"/>
    <k n="_Provider" t="spb"/>
    <k n="_SubLabel" t="spb"/>
    <k n="Abreviatura" t="s"/>
    <k n="`Área" t="r"/>
    <k n="`Área de bosque (%)" t="r"/>
    <k n="Cambio de IPC (%)" t="r"/>
    <k n="Capital/ciudad principal" t="r"/>
    <k n="Capitalización de mercado de las sociedades cotizadas" t="r"/>
    <k n="Ciudad más grande" t="r"/>
    <k n="Código de llamada" t="r"/>
    <k n="Código de moneda" t="s"/>
    <k n="Consumo de energía de combustibles fósiles" t="r"/>
    <k n="Consumo de energía eléctrica" t="r"/>
    <k n="Descripción" t="s"/>
    <k n="Emisiones de dióxido de carbono" t="r"/>
    <k n="Esperanza de vida" t="r"/>
    <k n="Gastos de salud varios (%)" t="r"/>
    <k n="Himno nacional" t="s"/>
    <k n="Idioma oficial" t="r"/>
    <k n="Imagen" t="r"/>
    <k n="IPC" t="r"/>
    <k n="LearnMoreOnLink" t="r"/>
    <k n="Líder(es)" t="r"/>
    <k n="Matriculación en educación primaria en bruto (%)" t="r"/>
    <k n="Matriculación en educación terciaria en bruto (%)" t="r"/>
    <k n="Médicos por mil" t="r"/>
    <k n="Mortalidad infantil" t="r"/>
    <k n="Nombre" t="s"/>
    <k n="Nombre oficial" t="s"/>
    <k n="PIB" t="r"/>
    <k n="Población" t="r"/>
    <k n="Población urbana" t="r"/>
    <k n="Población: 10% más alto de participación de ingresos" t="r"/>
    <k n="Población: 10% más bajo de participación de ingresos" t="r"/>
    <k n="Población: 20% más alto de participación de ingresos" t="r"/>
    <k n="Población: 20% más bajo de participación de ingresos" t="r"/>
    <k n="Población: cuarto 20% de participación de ingresos" t="r"/>
    <k n="Población: participación en la fuerza laboral (%)" t="r"/>
    <k n="Población: segundo 20% de participación de ingresos" t="r"/>
    <k n="Población: tercer 20% de participación de ingresos" t="r"/>
    <k n="Precio de la gasolina" t="r"/>
    <k n="Ratio de mortalidad materna" t="r"/>
    <k n="Salario mínimo" t="r"/>
    <k n="Subdivisiones" t="r"/>
    <k n="Tamaño de las fuerzas armadas" t="r"/>
    <k n="Tasa de desempleo" t="r"/>
    <k n="Tasa de fertilidad" t="r"/>
    <k n="Tasa de impuesto total" t="r"/>
    <k n="Tasa de natalidad" t="r"/>
    <k n="Tierra agrícola (%)" t="r"/>
    <k n="UniqueName" t="s"/>
    <k n="VDPID/VSID" t="s"/>
    <k n="Zona(s) horaria(s)" t="r"/>
  </s>
  <s t="_webimage">
    <k n="WebImageIdentifier" t="i"/>
    <k n="CalcOrigin" t="i"/>
    <k n="ComputedImage" t="b"/>
    <k n="ImageSizing" t="i"/>
    <k n="Text" t="s"/>
  </s>
</rvStructures>
</file>

<file path=xl/richData/rdsupportingpropertybag.xml><?xml version="1.0" encoding="utf-8"?>
<supportingPropertyBags xmlns="http://schemas.microsoft.com/office/spreadsheetml/2017/richdata2">
  <spbArrays count="2">
    <a count="65">
      <v t="s">%EntityServiceId</v>
      <v t="s">%IsRefreshable</v>
      <v t="s">_CanonicalPropertyNames</v>
      <v t="s">%EntityCulture</v>
      <v t="s">%EntityId</v>
      <v t="s">_Icon</v>
      <v t="s">_Provider</v>
      <v t="s">_Attribution</v>
      <v t="s">_Display</v>
      <v t="s">Nombre</v>
      <v t="s">_Format</v>
      <v t="s">Capital/ciudad principal</v>
      <v t="s">Líder(es)</v>
      <v t="s">_SubLabel</v>
      <v t="s">Población</v>
      <v t="s">`Área</v>
      <v t="s">Abreviatura</v>
      <v t="s">PIB</v>
      <v t="s">Código de moneda</v>
      <v t="s">Ciudad más grande</v>
      <v t="s">Himno nacional</v>
      <v t="s">Idioma oficial</v>
      <v t="s">Nombre oficial</v>
      <v t="s">Subdivisiones</v>
      <v t="s">Esperanza de vida</v>
      <v t="s">Tasa de natalidad</v>
      <v t="s">Tasa de fertilidad</v>
      <v t="s">Mortalidad infantil</v>
      <v t="s">Ratio de mortalidad materna</v>
      <v t="s">Población urbana</v>
      <v t="s">Tierra agrícola (%)</v>
      <v t="s">`Área de bosque (%)</v>
      <v t="s">Emisiones de dióxido de carbono</v>
      <v t="s">Consumo de energía de combustibles fósiles</v>
      <v t="s">Precio de la gasolina</v>
      <v t="s">Consumo de energía eléctrica</v>
      <v t="s">IPC</v>
      <v t="s">Cambio de IPC (%)</v>
      <v t="s">Población: 10% más alto de participación de ingresos</v>
      <v t="s">Población: 20% más alto de participación de ingresos</v>
      <v t="s">Población: segundo 20% de participación de ingresos</v>
      <v t="s">Población: tercer 20% de participación de ingresos</v>
      <v t="s">Población: cuarto 20% de participación de ingresos</v>
      <v t="s">Población: 20% más bajo de participación de ingresos</v>
      <v t="s">Población: 10% más bajo de participación de ingresos</v>
      <v t="s">Población: participación en la fuerza laboral (%)</v>
      <v t="s">Salario mínimo</v>
      <v t="s">Ingresos fiscales (%)</v>
      <v t="s">Tasa de impuesto total</v>
      <v t="s">Tasa de desempleo</v>
      <v t="s">Capitalización de mercado de las sociedades cotizadas</v>
      <v t="s">Matriculación en educación primaria en bruto (%)</v>
      <v t="s">Matriculación en educación terciaria en bruto (%)</v>
      <v t="s">Gastos de salud varios (%)</v>
      <v t="s">Médicos por mil</v>
      <v t="s">Tamaño de las fuerzas armadas</v>
      <v t="s">Zona(s) horaria(s)</v>
      <v t="s">Código de llamada</v>
      <v t="s">_Flags</v>
      <v t="s">VDPID/VSID</v>
      <v t="s">UniqueName</v>
      <v t="s">_DisplayString</v>
      <v t="s">LearnMoreOnLink</v>
      <v t="s">Imagen</v>
      <v t="s">Descripción</v>
    </a>
    <a count="64">
      <v t="s">%EntityServiceId</v>
      <v t="s">%IsRefreshable</v>
      <v t="s">_CanonicalPropertyNames</v>
      <v t="s">%EntityCulture</v>
      <v t="s">%EntityId</v>
      <v t="s">_Icon</v>
      <v t="s">_Provider</v>
      <v t="s">_Attribution</v>
      <v t="s">_Display</v>
      <v t="s">Nombre</v>
      <v t="s">_Format</v>
      <v t="s">Capital/ciudad principal</v>
      <v t="s">Líder(es)</v>
      <v t="s">_SubLabel</v>
      <v t="s">Población</v>
      <v t="s">`Área</v>
      <v t="s">Abreviatura</v>
      <v t="s">PIB</v>
      <v t="s">Código de moneda</v>
      <v t="s">Ciudad más grande</v>
      <v t="s">Himno nacional</v>
      <v t="s">Idioma oficial</v>
      <v t="s">Nombre oficial</v>
      <v t="s">Subdivisiones</v>
      <v t="s">Esperanza de vida</v>
      <v t="s">Tasa de natalidad</v>
      <v t="s">Tasa de fertilidad</v>
      <v t="s">Mortalidad infantil</v>
      <v t="s">Ratio de mortalidad materna</v>
      <v t="s">Población urbana</v>
      <v t="s">Tierra agrícola (%)</v>
      <v t="s">`Área de bosque (%)</v>
      <v t="s">Emisiones de dióxido de carbono</v>
      <v t="s">Consumo de energía de combustibles fósiles</v>
      <v t="s">Precio de la gasolina</v>
      <v t="s">Consumo de energía eléctrica</v>
      <v t="s">IPC</v>
      <v t="s">Cambio de IPC (%)</v>
      <v t="s">Población: 10% más alto de participación de ingresos</v>
      <v t="s">Población: 20% más alto de participación de ingresos</v>
      <v t="s">Población: segundo 20% de participación de ingresos</v>
      <v t="s">Población: tercer 20% de participación de ingresos</v>
      <v t="s">Población: cuarto 20% de participación de ingresos</v>
      <v t="s">Población: 20% más bajo de participación de ingresos</v>
      <v t="s">Población: 10% más bajo de participación de ingresos</v>
      <v t="s">Población: participación en la fuerza laboral (%)</v>
      <v t="s">Salario mínimo</v>
      <v t="s">Tasa de impuesto total</v>
      <v t="s">Tasa de desempleo</v>
      <v t="s">Capitalización de mercado de las sociedades cotizadas</v>
      <v t="s">Matriculación en educación primaria en bruto (%)</v>
      <v t="s">Matriculación en educación terciaria en bruto (%)</v>
      <v t="s">Gastos de salud varios (%)</v>
      <v t="s">Médicos por mil</v>
      <v t="s">Tamaño de las fuerzas armadas</v>
      <v t="s">Zona(s) horaria(s)</v>
      <v t="s">Código de llamada</v>
      <v t="s">_Flags</v>
      <v t="s">VDPID/VSID</v>
      <v t="s">UniqueName</v>
      <v t="s">_DisplayString</v>
      <v t="s">LearnMoreOnLink</v>
      <v t="s">Imagen</v>
      <v t="s">Descripción</v>
    </a>
  </spbArrays>
  <spbData count="60">
    <spb s="0">
      <v xml:space="preserve">data.worldbank.org	</v>
      <v xml:space="preserve">	</v>
      <v xml:space="preserve">http://data.worldbank.org/indicator/FP.CPI.TOTL	</v>
      <v xml:space="preserve">	</v>
    </spb>
    <spb s="0">
      <v xml:space="preserve">Wikipedia	Cia	travel.state.gov	</v>
      <v xml:space="preserve">CC-BY-SA			</v>
      <v xml:space="preserve">http://en.wikipedia.org/wiki/Mexico	https://www.cia.gov/library/publications/the-world-factbook/geos/mx.html?Transportation	https://travel.state.gov/content/travel/en/international-travel/International-Travel-Country-Information-Pages/Mexico.html	</v>
      <v xml:space="preserve">http://creativecommons.org/licenses/by-sa/3.0/			</v>
    </spb>
    <spb s="0">
      <v xml:space="preserve">Wikipedia	</v>
      <v xml:space="preserve">CC BY-SA 3.0	</v>
      <v xml:space="preserve">https://es.wikipedia.org/wiki/M%C3%A9xico	</v>
      <v xml:space="preserve">https://creativecommons.org/licenses/by-sa/3.0	</v>
    </spb>
    <spb s="0">
      <v xml:space="preserve">Wikipedia	</v>
      <v xml:space="preserve">CC-BY-SA	</v>
      <v xml:space="preserve">http://en.wikipedia.org/wiki/Mexico	</v>
      <v xml:space="preserve">http://creativecommons.org/licenses/by-sa/3.0/	</v>
    </spb>
    <spb s="0">
      <v xml:space="preserve">data.worldbank.org	</v>
      <v xml:space="preserve">	</v>
      <v xml:space="preserve">http://data.worldbank.org/indicator/SH.MED.PHYS.ZS	</v>
      <v xml:space="preserve">	</v>
    </spb>
    <spb s="0">
      <v xml:space="preserve">data.worldbank.org	</v>
      <v xml:space="preserve">	</v>
      <v xml:space="preserve">http://data.worldbank.org/indicator/SP.URB.TOTL	</v>
      <v xml:space="preserve">	</v>
    </spb>
    <spb s="0">
      <v xml:space="preserve">Cia	</v>
      <v xml:space="preserve">	</v>
      <v xml:space="preserve">https://www.cia.gov/library/publications/the-world-factbook/geos/mx.html?Transportation	</v>
      <v xml:space="preserve">	</v>
    </spb>
    <spb s="0">
      <v xml:space="preserve">data.worldbank.org	</v>
      <v xml:space="preserve">	</v>
      <v xml:space="preserve">http://data.worldbank.org/indicator/SP.DYN.LE00.IN	</v>
      <v xml:space="preserve">	</v>
    </spb>
    <spb s="0">
      <v xml:space="preserve">data.worldbank.org	</v>
      <v xml:space="preserve">	</v>
      <v xml:space="preserve">http://data.worldbank.org/indicator/SP.DYN.CBRT.IN	</v>
      <v xml:space="preserve">	</v>
    </spb>
    <spb s="0">
      <v xml:space="preserve">data.worldbank.org	</v>
      <v xml:space="preserve">	</v>
      <v xml:space="preserve">http://data.worldbank.org/indicator/SP.DYN.TFRT.IN	</v>
      <v xml:space="preserve">	</v>
    </spb>
    <spb s="0">
      <v xml:space="preserve">data.worldbank.org	</v>
      <v xml:space="preserve">	</v>
      <v xml:space="preserve">http://data.worldbank.org/indicator/SP.DYN.IMRT.IN	</v>
      <v xml:space="preserve">	</v>
    </spb>
    <spb s="0">
      <v xml:space="preserve">data.worldbank.org	</v>
      <v xml:space="preserve">	</v>
      <v xml:space="preserve">http://data.worldbank.org/indicator/SH.STA.MMRT	</v>
      <v xml:space="preserve">	</v>
    </spb>
    <spb s="0">
      <v xml:space="preserve">data.worldbank.org	</v>
      <v xml:space="preserve">	</v>
      <v xml:space="preserve">http://data.worldbank.org/indicator/EG.USE.ELEC.KH.PC	</v>
      <v xml:space="preserve">	</v>
    </spb>
    <spb s="0">
      <v xml:space="preserve">data.worldbank.org	</v>
      <v xml:space="preserve">	</v>
      <v xml:space="preserve">http://data.worldbank.org/indicator/MS.MIL.TOTL.P1	</v>
      <v xml:space="preserve">	</v>
    </spb>
    <spb s="0">
      <v xml:space="preserve">data.worldbank.org	</v>
      <v xml:space="preserve">	</v>
      <v xml:space="preserve">http://data.worldbank.org/indicator/EN.ATM.CO2E.KT	</v>
      <v xml:space="preserve">	</v>
    </spb>
    <spb s="0">
      <v xml:space="preserve">data.worldbank.org	</v>
      <v xml:space="preserve">	</v>
      <v xml:space="preserve">http://data.worldbank.org/indicator/SL.TLF.CACT.ZS	</v>
      <v xml:space="preserve">	</v>
    </spb>
    <spb s="1">
      <v>0</v>
      <v>1</v>
      <v>2</v>
      <v>2</v>
      <v>2</v>
      <v>2</v>
      <v>3</v>
      <v>2</v>
      <v>2</v>
      <v>2</v>
      <v>3</v>
      <v>4</v>
      <v>2</v>
      <v>5</v>
      <v>6</v>
      <v>2</v>
      <v>2</v>
      <v>7</v>
      <v>6</v>
      <v>8</v>
      <v>9</v>
      <v>10</v>
      <v>6</v>
      <v>6</v>
      <v>6</v>
      <v>1</v>
      <v>6</v>
      <v>2</v>
      <v>6</v>
      <v>11</v>
      <v>12</v>
      <v>13</v>
      <v>14</v>
      <v>6</v>
      <v>6</v>
      <v>6</v>
      <v>15</v>
      <v>6</v>
      <v>6</v>
      <v>6</v>
      <v>6</v>
      <v>6</v>
      <v>6</v>
      <v>6</v>
      <v>1</v>
    </spb>
    <spb s="2">
      <v>CPI</v>
      <v>GDP</v>
      <v>Area</v>
      <v>Image</v>
      <v>Name</v>
      <v>Population</v>
      <v>UniqueName</v>
      <v>VDPID/VSID</v>
      <v>Abbreviation</v>
      <v>Description</v>
      <v>National anthem</v>
      <v>Official name</v>
      <v>Minimum wage</v>
      <v>LearnMoreOnLink</v>
      <v>Physicians per thousand</v>
      <v>Currency code</v>
      <v>Urban population</v>
      <v>CPI Change (%)</v>
      <v>Largest city</v>
      <v>Calling code</v>
      <v>Life expectancy</v>
      <v>Unemployment rate</v>
      <v>Birth rate</v>
      <v>Fertility rate</v>
      <v>Forested area (%)</v>
      <v>Infant mortality</v>
      <v>Agricultural land (%)</v>
      <v>Tax revenue (%)</v>
      <v>Gasoline price</v>
      <v>Total tax rate</v>
      <v>Capital/Major City</v>
      <v>Out of pocket health expenditure (%)</v>
      <v>Maternal mortality ratio</v>
      <v>Electric power consumption</v>
      <v>Armed forces size</v>
      <v>Carbon dioxide emissions</v>
      <v>Fossil fuel energy consumption</v>
      <v>Gross primary education enrollment (%)</v>
      <v>Gross tertiary education enrollment (%)</v>
      <v>Population: Labor force participation (%)</v>
      <v>Population: Income share fourth 20%</v>
      <v>Population: Income share third 20%</v>
      <v>Population: Income share second 20%</v>
      <v>Population: Income share highest 10%</v>
      <v>Population: Income share lowest 10%</v>
      <v>Population: Income share highest 20%</v>
      <v>Population: Income share lowest 20%</v>
      <v>Market cap of listed companies</v>
    </spb>
    <spb s="3">
      <v>0</v>
      <v>Name</v>
      <v>LearnMoreOnLink</v>
    </spb>
    <spb s="4">
      <v>0</v>
      <v>0</v>
      <v>0</v>
    </spb>
    <spb s="5">
      <v>19</v>
      <v>19</v>
      <v>19</v>
    </spb>
    <spb s="6">
      <v>1</v>
      <v>2</v>
    </spb>
    <spb s="7">
      <v>https://www.bing.com</v>
      <v>https://www.bing.com/th?id=Ga%5Cbing_yt.png&amp;w=100&amp;h=40&amp;c=0&amp;pid=0.1</v>
      <v>Con tecnología de Bing</v>
    </spb>
    <spb s="8">
      <v>2019</v>
      <v>2019</v>
      <v>kilómetro cuadrado</v>
      <v>2022</v>
      <v>2017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2018</v>
      <v>2018</v>
      <v>2018</v>
      <v>2018</v>
      <v>2018</v>
      <v>2018</v>
      <v>2018</v>
      <v>2019</v>
    </spb>
    <spb s="9">
      <v>3</v>
    </spb>
    <spb s="9">
      <v>4</v>
    </spb>
    <spb s="9">
      <v>5</v>
    </spb>
    <spb s="9">
      <v>6</v>
    </spb>
    <spb s="9">
      <v>7</v>
    </spb>
    <spb s="9">
      <v>8</v>
    </spb>
    <spb s="9">
      <v>9</v>
    </spb>
    <spb s="9">
      <v>10</v>
    </spb>
    <spb s="9">
      <v>11</v>
    </spb>
    <spb s="0">
      <v xml:space="preserve">Wikipedia	</v>
      <v xml:space="preserve">CC BY-SA 3.0	</v>
      <v xml:space="preserve">https://es.wikipedia.org/wiki/Canad%C3%A1	</v>
      <v xml:space="preserve">https://creativecommons.org/licenses/by-sa/3.0	</v>
    </spb>
    <spb s="0">
      <v xml:space="preserve">Wikipedia	US Census	</v>
      <v xml:space="preserve">CC-BY-SA		</v>
      <v xml:space="preserve">http://en.wikipedia.org/wiki/United_States	http://www.census.gov/quickfacts/table/VET605214/	</v>
      <v xml:space="preserve">http://creativecommons.org/licenses/by-sa/3.0/		</v>
    </spb>
    <spb s="0">
      <v xml:space="preserve">Wikipedia	</v>
      <v xml:space="preserve">CC BY-SA 3.0	</v>
      <v xml:space="preserve">https://es.wikipedia.org/wiki/Estados_Unidos	</v>
      <v xml:space="preserve">https://creativecommons.org/licenses/by-sa/3.0	</v>
    </spb>
    <spb s="0">
      <v xml:space="preserve">Wikipedia	</v>
      <v xml:space="preserve">CC-BY-SA	</v>
      <v xml:space="preserve">http://en.wikipedia.org/wiki/United_States	</v>
      <v xml:space="preserve">http://creativecommons.org/licenses/by-sa/3.0/	</v>
    </spb>
    <spb s="0">
      <v xml:space="preserve">US Census	</v>
      <v xml:space="preserve">	</v>
      <v xml:space="preserve">https://www.census.gov/popest/data/state/asrh/2014/files/SC-EST2014-AGESEX-CIV.csv	</v>
      <v xml:space="preserve">	</v>
    </spb>
    <spb s="0">
      <v xml:space="preserve">Wikipedia	US Census	US Census	</v>
      <v xml:space="preserve">CC-BY-SA			</v>
      <v xml:space="preserve">http://en.wikipedia.org/wiki/United_States	https://www.census.gov/popest/data/state/asrh/2014/files/SC-EST2014-AGESEX-CIV.csv	http://www.census.gov/quickfacts/table/VET605214/	</v>
      <v xml:space="preserve">http://creativecommons.org/licenses/by-sa/3.0/			</v>
    </spb>
    <spb s="10">
      <v>0</v>
      <v>34</v>
      <v>35</v>
      <v>35</v>
      <v>35</v>
      <v>35</v>
      <v>36</v>
      <v>35</v>
      <v>35</v>
      <v>35</v>
      <v>36</v>
      <v>4</v>
      <v>35</v>
      <v>5</v>
      <v>35</v>
      <v>35</v>
      <v>7</v>
      <v>8</v>
      <v>9</v>
      <v>10</v>
      <v>37</v>
      <v>37</v>
      <v>37</v>
      <v>38</v>
      <v>37</v>
      <v>35</v>
      <v>37</v>
      <v>11</v>
      <v>12</v>
      <v>13</v>
      <v>14</v>
      <v>37</v>
      <v>37</v>
      <v>37</v>
      <v>15</v>
      <v>37</v>
      <v>37</v>
      <v>37</v>
      <v>37</v>
      <v>37</v>
      <v>37</v>
      <v>37</v>
      <v>38</v>
    </spb>
    <spb s="8">
      <v>2019</v>
      <v>2022</v>
      <v>kilómetro cuadrado</v>
      <v>2022</v>
      <v>2017</v>
      <v>2019</v>
      <v>2022</v>
      <v>años (2018)</v>
      <v>2020</v>
      <v>por mil (2018)</v>
      <v>2018</v>
      <v>por mil (2018)</v>
      <v>2016</v>
      <v>2016</v>
      <v>2019</v>
      <v>por litro (2016)</v>
      <v>2019</v>
      <v>2015</v>
      <v>muertes por 100 000 (2017)</v>
      <v>kWh (2014)</v>
      <v>2017</v>
      <v>kilotones por año (2016)</v>
      <v>2015</v>
      <v>2017</v>
      <v>2017</v>
      <v>2019</v>
      <v>2016</v>
      <v>2016</v>
      <v>2016</v>
      <v>2016</v>
      <v>2016</v>
      <v>2016</v>
      <v>2016</v>
      <v>2018</v>
    </spb>
    <spb s="0">
      <v xml:space="preserve">Wikipedia	Cia	travel.state.gov	</v>
      <v xml:space="preserve">CC-BY-SA			</v>
      <v xml:space="preserve">http://en.wikipedia.org/wiki/Canada	https://www.cia.gov/library/publications/the-world-factbook/geos/ca.html?Transportation	https://travel.state.gov/content/travel/en/international-travel/International-Travel-Country-Information-Pages/Canada.html	</v>
      <v xml:space="preserve">http://creativecommons.org/licenses/by-sa/3.0/			</v>
    </spb>
    <spb s="0">
      <v xml:space="preserve">Wikipedia	</v>
      <v xml:space="preserve">CC-BY-SA	</v>
      <v xml:space="preserve">http://en.wikipedia.org/wiki/Canada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https://www.cia.gov/library/publications/the-world-factbook/geos/ca.html?Transportation	</v>
      <v xml:space="preserve">	</v>
    </spb>
    <spb s="1">
      <v>0</v>
      <v>41</v>
      <v>33</v>
      <v>33</v>
      <v>33</v>
      <v>33</v>
      <v>42</v>
      <v>33</v>
      <v>33</v>
      <v>33</v>
      <v>42</v>
      <v>4</v>
      <v>33</v>
      <v>5</v>
      <v>43</v>
      <v>33</v>
      <v>33</v>
      <v>7</v>
      <v>43</v>
      <v>8</v>
      <v>9</v>
      <v>10</v>
      <v>43</v>
      <v>43</v>
      <v>43</v>
      <v>41</v>
      <v>43</v>
      <v>33</v>
      <v>43</v>
      <v>11</v>
      <v>12</v>
      <v>13</v>
      <v>14</v>
      <v>43</v>
      <v>43</v>
      <v>43</v>
      <v>15</v>
      <v>43</v>
      <v>43</v>
      <v>43</v>
      <v>43</v>
      <v>43</v>
      <v>43</v>
      <v>43</v>
      <v>41</v>
    </spb>
    <spb s="8">
      <v>2019</v>
      <v>2019</v>
      <v>kilómetro cuadrado</v>
      <v>2022</v>
      <v>2017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2013</v>
      <v>2013</v>
      <v>2013</v>
      <v>2013</v>
      <v>2013</v>
      <v>2013</v>
      <v>2013</v>
      <v>2018</v>
    </spb>
    <spb s="0">
      <v xml:space="preserve">Wikipedia	Cia	travel.state.gov	</v>
      <v xml:space="preserve">CC-BY-SA			</v>
      <v xml:space="preserve">http://en.wikipedia.org/wiki/Chile	https://www.cia.gov/library/publications/the-world-factbook/geos/ci.html?Transportation	https://travel.state.gov/content/travel/en/international-travel/International-Travel-Country-Information-Pages/Chile.html	</v>
      <v xml:space="preserve">http://creativecommons.org/licenses/by-sa/3.0/			</v>
    </spb>
    <spb s="0">
      <v xml:space="preserve">Wikipedia	</v>
      <v xml:space="preserve">CC BY-SA 3.0	</v>
      <v xml:space="preserve">https://es.wikipedia.org/wiki/Chile	</v>
      <v xml:space="preserve">https://creativecommons.org/licenses/by-sa/3.0	</v>
    </spb>
    <spb s="0">
      <v xml:space="preserve">Wikipedia	</v>
      <v xml:space="preserve">CC-BY-SA	</v>
      <v xml:space="preserve">http://en.wikipedia.org/wiki/Chile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https://www.cia.gov/library/publications/the-world-factbook/geos/ci.html?Transportation	</v>
      <v xml:space="preserve">	</v>
    </spb>
    <spb s="1">
      <v>0</v>
      <v>46</v>
      <v>47</v>
      <v>47</v>
      <v>47</v>
      <v>47</v>
      <v>48</v>
      <v>47</v>
      <v>47</v>
      <v>47</v>
      <v>48</v>
      <v>4</v>
      <v>47</v>
      <v>5</v>
      <v>49</v>
      <v>47</v>
      <v>47</v>
      <v>7</v>
      <v>49</v>
      <v>8</v>
      <v>9</v>
      <v>10</v>
      <v>49</v>
      <v>49</v>
      <v>49</v>
      <v>46</v>
      <v>49</v>
      <v>47</v>
      <v>49</v>
      <v>11</v>
      <v>12</v>
      <v>13</v>
      <v>14</v>
      <v>49</v>
      <v>49</v>
      <v>49</v>
      <v>15</v>
      <v>49</v>
      <v>49</v>
      <v>49</v>
      <v>49</v>
      <v>49</v>
      <v>49</v>
      <v>49</v>
      <v>46</v>
    </spb>
    <spb s="8">
      <v>2019</v>
      <v>2019</v>
      <v>kilómetro cuadrado</v>
      <v>2022</v>
      <v>2018</v>
      <v>2019</v>
      <v>2019</v>
      <v>años (2018)</v>
      <v>2019</v>
      <v>por mil (2018)</v>
      <v>2018</v>
      <v>por mil (2018)</v>
      <v>2016</v>
      <v>2016</v>
      <v>2018</v>
      <v>por litro (2016)</v>
      <v>2019</v>
      <v>2015</v>
      <v>muertes por 100 000 (2017)</v>
      <v>kWh (2014)</v>
      <v>2017</v>
      <v>kilotones por año (2016)</v>
      <v>2015</v>
      <v>2017</v>
      <v>2017</v>
      <v>2019</v>
      <v>2017</v>
      <v>2017</v>
      <v>2017</v>
      <v>2017</v>
      <v>2017</v>
      <v>2017</v>
      <v>2017</v>
      <v>2019</v>
    </spb>
    <spb s="0">
      <v xml:space="preserve">Wikipedia	Cia	travel.state.gov	</v>
      <v xml:space="preserve">CC-BY-SA			</v>
      <v xml:space="preserve">http://en.wikipedia.org/wiki/Venezuela	https://www.cia.gov/library/publications/the-world-factbook/geos/ve.html?Transportation	https://travel.state.gov/content/travel/en/international-travel/International-Travel-Country-Information-Pages/Venezuela.html	</v>
      <v xml:space="preserve">http://creativecommons.org/licenses/by-sa/3.0/			</v>
    </spb>
    <spb s="0">
      <v xml:space="preserve">Wikipedia	</v>
      <v xml:space="preserve">CC BY-SA 3.0	</v>
      <v xml:space="preserve">https://es.wikipedia.org/wiki/Venezuela	</v>
      <v xml:space="preserve">https://creativecommons.org/licenses/by-sa/3.0	</v>
    </spb>
    <spb s="0">
      <v xml:space="preserve">Wikipedia	</v>
      <v xml:space="preserve">CC-BY-SA	</v>
      <v xml:space="preserve">http://en.wikipedia.org/wiki/Venezuela	</v>
      <v xml:space="preserve">http://creativecommons.org/licenses/by-sa/3.0/	</v>
    </spb>
    <spb s="0">
      <v xml:space="preserve">Cia	</v>
      <v xml:space="preserve">	</v>
      <v xml:space="preserve">https://www.cia.gov/library/publications/the-world-factbook/geos/ve.html?Transportation	</v>
      <v xml:space="preserve">	</v>
    </spb>
    <spb s="11">
      <v>0</v>
      <v>52</v>
      <v>53</v>
      <v>53</v>
      <v>53</v>
      <v>53</v>
      <v>54</v>
      <v>53</v>
      <v>53</v>
      <v>53</v>
      <v>54</v>
      <v>4</v>
      <v>53</v>
      <v>5</v>
      <v>55</v>
      <v>53</v>
      <v>53</v>
      <v>7</v>
      <v>55</v>
      <v>8</v>
      <v>9</v>
      <v>10</v>
      <v>55</v>
      <v>55</v>
      <v>52</v>
      <v>55</v>
      <v>53</v>
      <v>55</v>
      <v>11</v>
      <v>12</v>
      <v>13</v>
      <v>14</v>
      <v>55</v>
      <v>55</v>
      <v>55</v>
      <v>15</v>
      <v>55</v>
      <v>55</v>
      <v>55</v>
      <v>55</v>
      <v>55</v>
      <v>55</v>
      <v>55</v>
      <v>52</v>
    </spb>
    <spb s="12">
      <v>CPI</v>
      <v>GDP</v>
      <v>Area</v>
      <v>Image</v>
      <v>Name</v>
      <v>Population</v>
      <v>UniqueName</v>
      <v>VDPID/VSID</v>
      <v>Abbreviation</v>
      <v>Description</v>
      <v>National anthem</v>
      <v>Official name</v>
      <v>Minimum wage</v>
      <v>LearnMoreOnLink</v>
      <v>Physicians per thousand</v>
      <v>Currency code</v>
      <v>Urban population</v>
      <v>CPI Change (%)</v>
      <v>Largest city</v>
      <v>Calling code</v>
      <v>Life expectancy</v>
      <v>Unemployment rate</v>
      <v>Birth rate</v>
      <v>Fertility rate</v>
      <v>Forested area (%)</v>
      <v>Infant mortality</v>
      <v>Agricultural land (%)</v>
      <v>Gasoline price</v>
      <v>Total tax rate</v>
      <v>Capital/Major City</v>
      <v>Out of pocket health expenditure (%)</v>
      <v>Maternal mortality ratio</v>
      <v>Electric power consumption</v>
      <v>Armed forces size</v>
      <v>Carbon dioxide emissions</v>
      <v>Fossil fuel energy consumption</v>
      <v>Gross primary education enrollment (%)</v>
      <v>Gross tertiary education enrollment (%)</v>
      <v>Population: Labor force participation (%)</v>
      <v>Population: Income share fourth 20%</v>
      <v>Population: Income share third 20%</v>
      <v>Population: Income share second 20%</v>
      <v>Population: Income share highest 10%</v>
      <v>Population: Income share lowest 10%</v>
      <v>Population: Income share highest 20%</v>
      <v>Population: Income share lowest 20%</v>
      <v>Market cap of listed companies</v>
    </spb>
    <spb s="3">
      <v>1</v>
      <v>Name</v>
      <v>LearnMoreOnLink</v>
    </spb>
    <spb s="13">
      <v>2016</v>
      <v>2014</v>
      <v>kilómetro cuadrado</v>
      <v>2022</v>
      <v>2001</v>
      <v>2019</v>
      <v>2016</v>
      <v>años (2018)</v>
      <v>2019</v>
      <v>por mil (2018)</v>
      <v>2018</v>
      <v>por mil (2018)</v>
      <v>2016</v>
      <v>2016</v>
      <v>por litro (2016)</v>
      <v>2019</v>
      <v>2015</v>
      <v>muertes por 100 000 (2017)</v>
      <v>kWh (2014)</v>
      <v>2017</v>
      <v>kilotones por año (2016)</v>
      <v>2013</v>
      <v>2017</v>
      <v>2009</v>
      <v>2019</v>
      <v>2006</v>
      <v>2006</v>
      <v>2006</v>
      <v>2006</v>
      <v>2006</v>
      <v>2006</v>
      <v>2006</v>
      <v>2002</v>
    </spb>
  </spbData>
</supportingPropertyBags>
</file>

<file path=xl/richData/rdsupportingpropertybagstructure.xml><?xml version="1.0" encoding="utf-8"?>
<spbStructures xmlns="http://schemas.microsoft.com/office/spreadsheetml/2017/richdata2" count="14">
  <s>
    <k n="SourceText" t="s"/>
    <k n="LicenseText" t="s"/>
    <k n="SourceAddress" t="s"/>
    <k n="LicenseAddress" t="s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ambio de IPC (%)" t="spb"/>
    <k n="Ciudad más grande" t="spb"/>
    <k n="Código de llamada" t="spb"/>
    <k n="Esperanza de vida" t="spb"/>
    <k n="Tasa de desempleo" t="spb"/>
    <k n="Tasa de natalidad" t="spb"/>
    <k n="Tasa de fertilidad" t="spb"/>
    <k n="Mortalidad infantil" t="spb"/>
    <k n="Tierra agrícola (%)" t="spb"/>
    <k n="`Área de bosque (%)" t="spb"/>
    <k n="Ingresos fiscales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"/>
    <k n="PIB" t="s"/>
    <k n="Área" t="s"/>
    <k n="Imagen" t="s"/>
    <k n="Nombre" t="s"/>
    <k n="Población" t="s"/>
    <k n="UniqueName" t="s"/>
    <k n="VDPID/VSID" t="s"/>
    <k n="Abreviatura" t="s"/>
    <k n="Descripción" t="s"/>
    <k n="Himno nacional" t="s"/>
    <k n="Nombre oficial" t="s"/>
    <k n="Salario mínimo" t="s"/>
    <k n="LearnMoreOnLink" t="s"/>
    <k n="Médicos por mil" t="s"/>
    <k n="Código de moneda" t="s"/>
    <k n="Población urbana" t="s"/>
    <k n="Cambio de IPC (%)" t="s"/>
    <k n="Ciudad más grande" t="s"/>
    <k n="Código de llamada" t="s"/>
    <k n="Esperanza de vida" t="s"/>
    <k n="Tasa de desempleo" t="s"/>
    <k n="Tasa de natalidad" t="s"/>
    <k n="Tasa de fertilidad" t="s"/>
    <k n="Área de bosque (%)" t="s"/>
    <k n="Mortalidad infantil" t="s"/>
    <k n="Tierra agrícola (%)" t="s"/>
    <k n="Ingresos fiscales (%)" t="s"/>
    <k n="Precio de la gasolina" t="s"/>
    <k n="Tasa de impuesto total" t="s"/>
    <k n="Capital/ciudad princip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^Order" t="spba"/>
    <k n="TitleProperty" t="s"/>
    <k n="SubTitleProperty" t="s"/>
  </s>
  <s>
    <k n="ShowInCardView" t="b"/>
    <k n="ShowInDotNotation" t="b"/>
    <k n="ShowInAutoComplete" t="b"/>
  </s>
  <s>
    <k n="UniqueName" t="spb"/>
    <k n="VDPID/VSID" t="spb"/>
    <k n="LearnMoreOnLink" t="spb"/>
  </s>
  <s>
    <k n="Imagen" t="i"/>
    <k n="Nombre" t="i"/>
  </s>
  <s>
    <k n="link" t="s"/>
    <k n="logo" t="s"/>
    <k n="name" t="s"/>
  </s>
  <s>
    <k n="IPC" t="s"/>
    <k n="PIB" t="s"/>
    <k n="`Área" t="s"/>
    <k n="Población" t="s"/>
    <k n="Médicos por mil" t="s"/>
    <k n="Población urbana" t="s"/>
    <k n="Cambio de IPC (%)" t="s"/>
    <k n="Esperanza de vida" t="s"/>
    <k n="Tasa de desempleo" t="s"/>
    <k n="Tasa de natalidad" t="s"/>
    <k n="Tasa de fertilidad" t="s"/>
    <k n="Mortalidad infantil" t="s"/>
    <k n="Tierra agrícola (%)" t="s"/>
    <k n="`Área de bosque (%)" t="s"/>
    <k n="Ingresos fiscales (%)" t="s"/>
    <k n="Precio de la gasolina" t="s"/>
    <k n="Tasa de impuesto tot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_Self" t="i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iudad más grande" t="spb"/>
    <k n="Código de llamada" t="spb"/>
    <k n="Esperanza de vida" t="spb"/>
    <k n="Tasa de natalidad" t="spb"/>
    <k n="Tasa de fertilidad" t="spb"/>
    <k n="Mortalidad infantil" t="spb"/>
    <k n="Tierra agrícola (%)" t="spb"/>
    <k n="`Área de bosque (%)" t="spb"/>
    <k n="Ingresos fiscales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pb"/>
    <k n="PIB" t="spb"/>
    <k n="`Área" t="spb"/>
    <k n="Nombre" t="spb"/>
    <k n="Población" t="spb"/>
    <k n="UniqueName" t="spb"/>
    <k n="Abreviatura" t="spb"/>
    <k n="Descripción" t="spb"/>
    <k n="Himno nacional" t="spb"/>
    <k n="Nombre oficial" t="spb"/>
    <k n="Salario mínimo" t="spb"/>
    <k n="Médicos por mil" t="spb"/>
    <k n="Código de moneda" t="spb"/>
    <k n="Población urbana" t="spb"/>
    <k n="Cambio de IPC (%)" t="spb"/>
    <k n="Ciudad más grande" t="spb"/>
    <k n="Código de llamada" t="spb"/>
    <k n="Esperanza de vida" t="spb"/>
    <k n="Tasa de desempleo" t="spb"/>
    <k n="Tasa de natalidad" t="spb"/>
    <k n="Tasa de fertilidad" t="spb"/>
    <k n="Mortalidad infantil" t="spb"/>
    <k n="Tierra agrícola (%)" t="spb"/>
    <k n="`Área de bosque (%)" t="spb"/>
    <k n="Precio de la gasolina" t="spb"/>
    <k n="Tasa de impuesto total" t="spb"/>
    <k n="Capital/ciudad principal" t="spb"/>
    <k n="Gastos de salud varios (%)" t="spb"/>
    <k n="Ratio de mortalidad materna" t="spb"/>
    <k n="Consumo de energía eléctrica" t="spb"/>
    <k n="Tamaño de las fuerzas armadas" t="spb"/>
    <k n="Emisiones de dióxido de carbono" t="spb"/>
    <k n="Consumo de energía de combustibles fósiles" t="spb"/>
    <k n="Matriculación en educación primaria en bruto (%)" t="spb"/>
    <k n="Matriculación en educación terciaria en bruto (%)" t="spb"/>
    <k n="Población: participación en la fuerza laboral (%)" t="spb"/>
    <k n="Población: cuarto 20% de participación de ingresos" t="spb"/>
    <k n="Población: tercer 20% de participación de ingresos" t="spb"/>
    <k n="Población: segundo 20% de participación de ingresos" t="spb"/>
    <k n="Población: 10% más alto de participación de ingresos" t="spb"/>
    <k n="Población: 10% más bajo de participación de ingresos" t="spb"/>
    <k n="Población: 20% más alto de participación de ingresos" t="spb"/>
    <k n="Población: 20% más bajo de participación de ingresos" t="spb"/>
    <k n="Capitalización de mercado de las sociedades cotizadas" t="spb"/>
  </s>
  <s>
    <k n="IPC" t="s"/>
    <k n="PIB" t="s"/>
    <k n="Área" t="s"/>
    <k n="Imagen" t="s"/>
    <k n="Nombre" t="s"/>
    <k n="Población" t="s"/>
    <k n="UniqueName" t="s"/>
    <k n="VDPID/VSID" t="s"/>
    <k n="Abreviatura" t="s"/>
    <k n="Descripción" t="s"/>
    <k n="Himno nacional" t="s"/>
    <k n="Nombre oficial" t="s"/>
    <k n="Salario mínimo" t="s"/>
    <k n="LearnMoreOnLink" t="s"/>
    <k n="Médicos por mil" t="s"/>
    <k n="Código de moneda" t="s"/>
    <k n="Población urbana" t="s"/>
    <k n="Cambio de IPC (%)" t="s"/>
    <k n="Ciudad más grande" t="s"/>
    <k n="Código de llamada" t="s"/>
    <k n="Esperanza de vida" t="s"/>
    <k n="Tasa de desempleo" t="s"/>
    <k n="Tasa de natalidad" t="s"/>
    <k n="Tasa de fertilidad" t="s"/>
    <k n="Área de bosque (%)" t="s"/>
    <k n="Mortalidad infantil" t="s"/>
    <k n="Tierra agrícola (%)" t="s"/>
    <k n="Precio de la gasolina" t="s"/>
    <k n="Tasa de impuesto total" t="s"/>
    <k n="Capital/ciudad princip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  <s>
    <k n="IPC" t="s"/>
    <k n="PIB" t="s"/>
    <k n="`Área" t="s"/>
    <k n="Población" t="s"/>
    <k n="Médicos por mil" t="s"/>
    <k n="Población urbana" t="s"/>
    <k n="Cambio de IPC (%)" t="s"/>
    <k n="Esperanza de vida" t="s"/>
    <k n="Tasa de desempleo" t="s"/>
    <k n="Tasa de natalidad" t="s"/>
    <k n="Tasa de fertilidad" t="s"/>
    <k n="Mortalidad infantil" t="s"/>
    <k n="Tierra agrícola (%)" t="s"/>
    <k n="`Área de bosque (%)" t="s"/>
    <k n="Precio de la gasolina" t="s"/>
    <k n="Tasa de impuesto total" t="s"/>
    <k n="Gastos de salud varios (%)" t="s"/>
    <k n="Ratio de mortalidad materna" t="s"/>
    <k n="Consumo de energía eléctrica" t="s"/>
    <k n="Tamaño de las fuerzas armadas" t="s"/>
    <k n="Emisiones de dióxido de carbono" t="s"/>
    <k n="Consumo de energía de combustibles fósiles" t="s"/>
    <k n="Matriculación en educación primaria en bruto (%)" t="s"/>
    <k n="Matriculación en educación terciaria en bruto (%)" t="s"/>
    <k n="Población: participación en la fuerza laboral (%)" t="s"/>
    <k n="Población: cuarto 20% de participación de ingresos" t="s"/>
    <k n="Población: tercer 20% de participación de ingresos" t="s"/>
    <k n="Población: segundo 20% de participación de ingresos" t="s"/>
    <k n="Población: 10% más alto de participación de ingresos" t="s"/>
    <k n="Población: 10% más bajo de participación de ingresos" t="s"/>
    <k n="Población: 20% más alto de participación de ingresos" t="s"/>
    <k n="Población: 20% más bajo de participación de ingresos" t="s"/>
    <k n="Capitalización de mercado de las sociedades cotizadas" t="s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6">
    <x:dxf>
      <x:numFmt numFmtId="3" formatCode="#,##0"/>
    </x:dxf>
    <x:dxf>
      <x:numFmt numFmtId="0" formatCode="General"/>
    </x:dxf>
    <x:dxf>
      <x:numFmt numFmtId="2" formatCode="0.00"/>
    </x:dxf>
    <x:dxf>
      <x:numFmt numFmtId="14" formatCode="0.00%"/>
    </x:dxf>
    <x:dxf>
      <x:numFmt numFmtId="4" formatCode="#,##0.00"/>
    </x:dxf>
    <x:dxf>
      <x:numFmt numFmtId="1" formatCode="0"/>
    </x:dxf>
  </dxfs>
  <richProperties>
    <rPr n="IsHeroField" t="b"/>
    <rPr n="IsTitleField" t="b"/>
    <rPr n="NumberFormat" t="s"/>
  </richProperties>
  <richStyles>
    <rSty>
      <rpv i="0">1</rpv>
    </rSty>
    <rSty>
      <rpv i="1">1</rpv>
    </rSty>
    <rSty dxfid="0">
      <rpv i="2">#,##0</rpv>
    </rSty>
    <rSty dxfid="3">
      <rpv i="2">0.0%</rpv>
    </rSty>
    <rSty dxfid="1">
      <rpv i="2">_([$$-en-US]* #,##0_);_([$$-en-US]* (#,##0);_([$$-en-US]* "-"_);_(@_)</rpv>
    </rSty>
    <rSty dxfid="5">
      <rpv i="2">0</rpv>
    </rSty>
    <rSty dxfid="1">
      <rpv i="2">0.0</rpv>
    </rSty>
    <rSty dxfid="4">
      <rpv i="2">#,##0.00</rpv>
    </rSty>
    <rSty dxfid="2">
      <rpv i="2">0.00</rpv>
    </rSty>
    <rSty dxfid="1">
      <rpv i="2">_([$$-en-US]* #,##0.00_);_([$$-en-US]* (#,##0.00);_([$$-en-US]* "-"??_);_(@_)</rpv>
    </rSty>
    <rSty dxfid="3"/>
  </richStyles>
</richStyleShee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22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174E83-EBDE-4F66-A21F-B77B3C7094CF}">
  <we:reference id="wa200005502" version="1.0.0.12" store="es-ES" storeType="OMEX"/>
  <we:alternateReferences>
    <we:reference id="wa200005502" version="1.0.0.12" store="" storeType="OMEX"/>
  </we:alternateReferences>
  <we:properties>
    <we:property name="docId" value="&quot;HzDpL0uKq7pRRNVmjJXeY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resources.claroshop.com/medios-plazavip/mkt/611ec994e6b10_egy_02_1jpg.jpg" TargetMode="External"/><Relationship Id="rId2" Type="http://schemas.openxmlformats.org/officeDocument/2006/relationships/hyperlink" Target="https://static.vecteezy.com/system/resources/thumbnails/019/956/227/small/new-pink-sneaker-png.png" TargetMode="External"/><Relationship Id="rId1" Type="http://schemas.openxmlformats.org/officeDocument/2006/relationships/hyperlink" Target="https://cdn.shopify.com/s/files/1/2358/2817/products/air-jordan-1-mid-se-bright-citrus-162264_600x.png" TargetMode="External"/><Relationship Id="rId5" Type="http://schemas.openxmlformats.org/officeDocument/2006/relationships/hyperlink" Target="https://static.vecteezy.com/system/resources/thumbnails/030/761/291/small/modern-sport-sneakers-blue-color-ai-generative-free-png.png" TargetMode="External"/><Relationship Id="rId4" Type="http://schemas.openxmlformats.org/officeDocument/2006/relationships/hyperlink" Target="https://www.workman.mx/wp-content/uploads/2014/08/Extremadura_801_Cafe_01-768x768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18730-636A-455C-B916-428D8A4F99B6}">
  <dimension ref="A6:J14"/>
  <sheetViews>
    <sheetView showGridLines="0" zoomScale="130" zoomScaleNormal="130" workbookViewId="0">
      <selection activeCell="E14" sqref="E14"/>
    </sheetView>
  </sheetViews>
  <sheetFormatPr defaultColWidth="0" defaultRowHeight="15"/>
  <cols>
    <col min="1" max="9" width="11.5703125" customWidth="1"/>
    <col min="10" max="10" width="22" customWidth="1"/>
    <col min="11" max="16384" width="11.5703125" hidden="1"/>
  </cols>
  <sheetData>
    <row r="6" spans="4:5" ht="34.5">
      <c r="E6" s="30" t="s">
        <v>0</v>
      </c>
    </row>
    <row r="10" spans="4:5" ht="24">
      <c r="D10" s="31">
        <v>1</v>
      </c>
      <c r="E10" s="31" t="s">
        <v>1</v>
      </c>
    </row>
    <row r="11" spans="4:5" ht="24">
      <c r="D11" s="31">
        <v>2</v>
      </c>
      <c r="E11" s="31" t="s">
        <v>2</v>
      </c>
    </row>
    <row r="12" spans="4:5" ht="24">
      <c r="D12" s="31">
        <v>3</v>
      </c>
      <c r="E12" s="31" t="s">
        <v>3</v>
      </c>
    </row>
    <row r="13" spans="4:5" ht="24">
      <c r="D13" s="31">
        <v>4</v>
      </c>
      <c r="E13" s="31" t="s">
        <v>4</v>
      </c>
    </row>
    <row r="14" spans="4:5" ht="24">
      <c r="D14" s="31">
        <v>5</v>
      </c>
      <c r="E14" s="31" t="s">
        <v>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8DC0-76AF-4D69-B374-81E2C7A27934}">
  <dimension ref="AAS757:WYD1034584"/>
  <sheetViews>
    <sheetView workbookViewId="0"/>
  </sheetViews>
  <sheetFormatPr defaultColWidth="11.42578125" defaultRowHeight="15"/>
  <sheetData>
    <row r="757" spans="5844:5844">
      <c r="HPT757" t="s">
        <v>159</v>
      </c>
    </row>
    <row r="35228" spans="14382:14382">
      <c r="UGD35228" t="s">
        <v>160</v>
      </c>
    </row>
    <row r="36770" spans="14524:14524">
      <c r="ULP36770" t="s">
        <v>161</v>
      </c>
    </row>
    <row r="123570" spans="721:721">
      <c r="AAS123570" t="s">
        <v>162</v>
      </c>
    </row>
    <row r="153816" spans="7802:7802">
      <c r="KNB153816" t="s">
        <v>163</v>
      </c>
    </row>
    <row r="262349" spans="6966:6966">
      <c r="JGX262349" t="s">
        <v>164</v>
      </c>
    </row>
    <row r="319982" spans="3904:3904">
      <c r="ETD319982" t="s">
        <v>165</v>
      </c>
    </row>
    <row r="360231" spans="16202:16202">
      <c r="WYD360231" t="s">
        <v>166</v>
      </c>
    </row>
    <row r="466257" spans="2292:2292">
      <c r="CJD466257" t="s">
        <v>167</v>
      </c>
    </row>
    <row r="533537" spans="7621:7621">
      <c r="KGC533537" t="s">
        <v>168</v>
      </c>
    </row>
    <row r="555925" spans="11932:11932">
      <c r="QPX555925" t="s">
        <v>169</v>
      </c>
    </row>
    <row r="578963" spans="16024:16024">
      <c r="WRH578963" t="s">
        <v>170</v>
      </c>
    </row>
    <row r="600868" spans="12803:12803">
      <c r="RXK600868" t="s">
        <v>171</v>
      </c>
    </row>
    <row r="707475" spans="5051:5051">
      <c r="GLG707475" t="s">
        <v>172</v>
      </c>
    </row>
    <row r="761645" spans="11129:11129">
      <c r="PLA761645" t="s">
        <v>173</v>
      </c>
    </row>
    <row r="858566" spans="6696:6696">
      <c r="IWN858566" t="s">
        <v>174</v>
      </c>
    </row>
    <row r="871843" spans="14707:14707">
      <c r="USQ871843" t="s">
        <v>175</v>
      </c>
    </row>
    <row r="898024" spans="15287:15287">
      <c r="VOY898024" t="s">
        <v>176</v>
      </c>
    </row>
    <row r="980003" spans="4369:4369">
      <c r="FLA980003" t="s">
        <v>177</v>
      </c>
    </row>
    <row r="1034584" spans="15103:15103">
      <c r="VHW103458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BD966-C200-46E5-B94E-BFC4F961838A}">
  <sheetPr>
    <tabColor rgb="FF006666"/>
  </sheetPr>
  <dimension ref="A6:G81"/>
  <sheetViews>
    <sheetView tabSelected="1" topLeftCell="A5" zoomScale="205" zoomScaleNormal="205" workbookViewId="0">
      <selection activeCell="G7" sqref="G7"/>
    </sheetView>
  </sheetViews>
  <sheetFormatPr defaultColWidth="11.42578125" defaultRowHeight="15"/>
  <cols>
    <col min="2" max="2" width="12.28515625" bestFit="1" customWidth="1"/>
    <col min="3" max="3" width="21.85546875" bestFit="1" customWidth="1"/>
  </cols>
  <sheetData>
    <row r="6" spans="1:7">
      <c r="A6" s="13" t="s">
        <v>6</v>
      </c>
      <c r="B6" s="14" t="s">
        <v>7</v>
      </c>
      <c r="C6" s="14" t="s">
        <v>8</v>
      </c>
      <c r="D6" s="14" t="s">
        <v>9</v>
      </c>
      <c r="E6" s="15" t="s">
        <v>10</v>
      </c>
    </row>
    <row r="7" spans="1:7">
      <c r="A7" s="16">
        <v>2017</v>
      </c>
      <c r="B7" s="17" t="s">
        <v>11</v>
      </c>
      <c r="C7" s="17" t="s">
        <v>12</v>
      </c>
      <c r="D7" s="18">
        <v>20000</v>
      </c>
      <c r="E7" s="19">
        <v>0.75</v>
      </c>
      <c r="G7" t="b">
        <f>COUNTIF($D$7:D7,D7)&gt;1</f>
        <v>0</v>
      </c>
    </row>
    <row r="8" spans="1:7">
      <c r="A8" s="16">
        <v>2015</v>
      </c>
      <c r="B8" s="17" t="s">
        <v>13</v>
      </c>
      <c r="C8" s="17" t="s">
        <v>14</v>
      </c>
      <c r="D8" s="18">
        <v>3700</v>
      </c>
      <c r="E8" s="19">
        <v>0.22</v>
      </c>
      <c r="G8" t="b">
        <f>COUNTIF($D$7:D8,D8)&gt;1</f>
        <v>0</v>
      </c>
    </row>
    <row r="9" spans="1:7">
      <c r="A9" s="16">
        <v>2017</v>
      </c>
      <c r="B9" s="17" t="s">
        <v>13</v>
      </c>
      <c r="C9" s="17" t="s">
        <v>15</v>
      </c>
      <c r="D9" s="18">
        <v>4000</v>
      </c>
      <c r="E9" s="19">
        <v>0.22</v>
      </c>
      <c r="G9" t="b">
        <f>COUNTIF($D$7:D9,D9)&gt;1</f>
        <v>0</v>
      </c>
    </row>
    <row r="10" spans="1:7">
      <c r="A10" s="16">
        <v>2015</v>
      </c>
      <c r="B10" s="17" t="s">
        <v>13</v>
      </c>
      <c r="C10" s="17" t="s">
        <v>16</v>
      </c>
      <c r="D10" s="18">
        <v>13300</v>
      </c>
      <c r="E10" s="19">
        <v>0.56000000000000005</v>
      </c>
      <c r="G10" t="b">
        <f>COUNTIF($D$7:D10,D10)&gt;1</f>
        <v>0</v>
      </c>
    </row>
    <row r="11" spans="1:7">
      <c r="A11" s="16">
        <v>2017</v>
      </c>
      <c r="B11" s="17" t="s">
        <v>13</v>
      </c>
      <c r="C11" s="17" t="s">
        <v>17</v>
      </c>
      <c r="D11" s="18">
        <v>36000</v>
      </c>
      <c r="E11" s="19">
        <v>1</v>
      </c>
      <c r="G11" t="b">
        <f>COUNTIF($D$7:D11,D11)&gt;1</f>
        <v>0</v>
      </c>
    </row>
    <row r="12" spans="1:7">
      <c r="A12" s="16">
        <v>2015</v>
      </c>
      <c r="B12" s="17" t="s">
        <v>11</v>
      </c>
      <c r="C12" s="17" t="s">
        <v>18</v>
      </c>
      <c r="D12" s="18">
        <v>2300</v>
      </c>
      <c r="E12" s="19">
        <v>0.35</v>
      </c>
      <c r="G12" t="b">
        <f>COUNTIF($D$7:D12,D12)&gt;1</f>
        <v>0</v>
      </c>
    </row>
    <row r="13" spans="1:7">
      <c r="A13" s="16">
        <v>2016</v>
      </c>
      <c r="B13" s="17" t="s">
        <v>13</v>
      </c>
      <c r="C13" s="17" t="s">
        <v>19</v>
      </c>
      <c r="D13" s="18">
        <v>4000</v>
      </c>
      <c r="E13" s="19">
        <v>0.28000000000000003</v>
      </c>
      <c r="G13" t="b">
        <f>COUNTIF($D$7:D13,D13)&gt;1</f>
        <v>1</v>
      </c>
    </row>
    <row r="14" spans="1:7">
      <c r="A14" s="16"/>
      <c r="B14" s="17" t="s">
        <v>11</v>
      </c>
      <c r="C14" s="17" t="s">
        <v>20</v>
      </c>
      <c r="D14" s="18">
        <v>3400</v>
      </c>
      <c r="E14" s="19">
        <v>0.36</v>
      </c>
      <c r="G14" t="b">
        <f>COUNTIF($D$7:D14,D14)&gt;1</f>
        <v>0</v>
      </c>
    </row>
    <row r="15" spans="1:7">
      <c r="A15" s="16">
        <v>2016</v>
      </c>
      <c r="B15" s="17" t="s">
        <v>21</v>
      </c>
      <c r="C15" s="17" t="s">
        <v>22</v>
      </c>
      <c r="D15" s="18">
        <v>6300</v>
      </c>
      <c r="E15" s="19">
        <v>0.4</v>
      </c>
      <c r="G15" t="b">
        <f>COUNTIF($D$7:D15,D15)&gt;1</f>
        <v>0</v>
      </c>
    </row>
    <row r="16" spans="1:7">
      <c r="A16" s="16">
        <v>2017</v>
      </c>
      <c r="B16" s="17" t="s">
        <v>11</v>
      </c>
      <c r="C16" s="17" t="s">
        <v>20</v>
      </c>
      <c r="D16" s="18">
        <v>5400</v>
      </c>
      <c r="E16" s="19">
        <v>0.38</v>
      </c>
      <c r="G16" t="b">
        <f>COUNTIF($D$7:D16,D16)&gt;1</f>
        <v>0</v>
      </c>
    </row>
    <row r="17" spans="1:7">
      <c r="A17" s="16">
        <v>2016</v>
      </c>
      <c r="B17" s="17" t="s">
        <v>23</v>
      </c>
      <c r="C17" s="17" t="s">
        <v>24</v>
      </c>
      <c r="D17" s="18">
        <v>80000</v>
      </c>
      <c r="E17" s="19">
        <v>0.9</v>
      </c>
      <c r="G17" t="b">
        <f>COUNTIF($D$7:D17,D17)&gt;1</f>
        <v>0</v>
      </c>
    </row>
    <row r="18" spans="1:7">
      <c r="A18" s="16"/>
      <c r="B18" s="17" t="s">
        <v>23</v>
      </c>
      <c r="C18" s="17" t="s">
        <v>25</v>
      </c>
      <c r="D18" s="18">
        <v>21600</v>
      </c>
      <c r="E18" s="19">
        <v>0.9</v>
      </c>
      <c r="G18" t="b">
        <f>COUNTIF($D$7:D18,D18)&gt;1</f>
        <v>0</v>
      </c>
    </row>
    <row r="19" spans="1:7">
      <c r="A19" s="16">
        <v>2016</v>
      </c>
      <c r="B19" s="17" t="s">
        <v>23</v>
      </c>
      <c r="C19" s="17" t="s">
        <v>19</v>
      </c>
      <c r="D19" s="18">
        <v>29800</v>
      </c>
      <c r="E19" s="19">
        <v>0.9</v>
      </c>
      <c r="G19" t="b">
        <f>COUNTIF($D$7:D19,D19)&gt;1</f>
        <v>0</v>
      </c>
    </row>
    <row r="20" spans="1:7">
      <c r="A20" s="16">
        <v>2016</v>
      </c>
      <c r="B20" s="17" t="s">
        <v>11</v>
      </c>
      <c r="C20" s="17" t="s">
        <v>26</v>
      </c>
      <c r="D20" s="18">
        <v>1000</v>
      </c>
      <c r="E20" s="19">
        <v>0.23</v>
      </c>
      <c r="G20" t="b">
        <f>COUNTIF($D$7:D20,D20)&gt;1</f>
        <v>0</v>
      </c>
    </row>
    <row r="21" spans="1:7">
      <c r="A21" s="16">
        <v>2015</v>
      </c>
      <c r="B21" s="17" t="s">
        <v>13</v>
      </c>
      <c r="C21" s="17" t="s">
        <v>27</v>
      </c>
      <c r="D21" s="18">
        <v>4000</v>
      </c>
      <c r="E21" s="19">
        <v>0.05</v>
      </c>
      <c r="G21" t="b">
        <f>COUNTIF($D$7:D21,D21)&gt;1</f>
        <v>1</v>
      </c>
    </row>
    <row r="22" spans="1:7">
      <c r="A22" s="16">
        <v>2017</v>
      </c>
      <c r="B22" s="17" t="s">
        <v>11</v>
      </c>
      <c r="C22" s="17" t="s">
        <v>26</v>
      </c>
      <c r="D22" s="18">
        <v>600</v>
      </c>
      <c r="E22" s="19">
        <v>0.27</v>
      </c>
      <c r="G22" t="b">
        <f>COUNTIF($D$7:D22,D22)&gt;1</f>
        <v>0</v>
      </c>
    </row>
    <row r="23" spans="1:7">
      <c r="A23" s="16">
        <v>2015</v>
      </c>
      <c r="B23" s="17" t="s">
        <v>21</v>
      </c>
      <c r="C23" s="17" t="s">
        <v>28</v>
      </c>
      <c r="D23" s="18">
        <v>3500</v>
      </c>
      <c r="E23" s="19">
        <v>0.5</v>
      </c>
      <c r="G23" t="b">
        <f>COUNTIF($D$7:D23,D23)&gt;1</f>
        <v>0</v>
      </c>
    </row>
    <row r="24" spans="1:7">
      <c r="A24" s="16"/>
      <c r="B24" s="17" t="s">
        <v>13</v>
      </c>
      <c r="C24" s="17" t="s">
        <v>27</v>
      </c>
      <c r="D24" s="18">
        <v>7500</v>
      </c>
      <c r="E24" s="19">
        <v>0.4</v>
      </c>
      <c r="G24" t="b">
        <f>COUNTIF($D$7:D24,D24)&gt;1</f>
        <v>0</v>
      </c>
    </row>
    <row r="25" spans="1:7">
      <c r="A25" s="16">
        <v>2017</v>
      </c>
      <c r="B25" s="17" t="s">
        <v>23</v>
      </c>
      <c r="C25" s="17" t="s">
        <v>29</v>
      </c>
      <c r="D25" s="18">
        <v>63700</v>
      </c>
      <c r="E25" s="19">
        <v>0.9</v>
      </c>
      <c r="G25" t="b">
        <f>COUNTIF($D$7:D25,D25)&gt;1</f>
        <v>0</v>
      </c>
    </row>
    <row r="26" spans="1:7">
      <c r="A26" s="16">
        <v>2017</v>
      </c>
      <c r="B26" s="17" t="s">
        <v>21</v>
      </c>
      <c r="C26" s="17" t="s">
        <v>30</v>
      </c>
      <c r="D26" s="18">
        <v>9300</v>
      </c>
      <c r="E26" s="19">
        <v>0.6</v>
      </c>
      <c r="G26" t="b">
        <f>COUNTIF($D$7:D26,D26)&gt;1</f>
        <v>0</v>
      </c>
    </row>
    <row r="27" spans="1:7">
      <c r="A27" s="16">
        <v>2017</v>
      </c>
      <c r="B27" s="17" t="s">
        <v>21</v>
      </c>
      <c r="C27" s="17" t="s">
        <v>22</v>
      </c>
      <c r="D27" s="18">
        <v>8500</v>
      </c>
      <c r="E27" s="19">
        <v>0.46</v>
      </c>
      <c r="G27" t="b">
        <f>COUNTIF($D$7:D27,D27)&gt;1</f>
        <v>0</v>
      </c>
    </row>
    <row r="28" spans="1:7">
      <c r="A28" s="16">
        <v>2017</v>
      </c>
      <c r="B28" s="17" t="s">
        <v>23</v>
      </c>
      <c r="C28" s="17" t="s">
        <v>31</v>
      </c>
      <c r="D28" s="18">
        <v>33700</v>
      </c>
      <c r="E28" s="19">
        <v>0.92</v>
      </c>
      <c r="G28" t="b">
        <f>COUNTIF($D$7:D28,D28)&gt;1</f>
        <v>0</v>
      </c>
    </row>
    <row r="29" spans="1:7">
      <c r="A29" s="16"/>
      <c r="B29" s="17" t="s">
        <v>13</v>
      </c>
      <c r="C29" s="17" t="s">
        <v>32</v>
      </c>
      <c r="D29" s="18">
        <v>600</v>
      </c>
      <c r="E29" s="19">
        <v>0.15</v>
      </c>
      <c r="G29" t="b">
        <f>COUNTIF($D$7:D29,D29)&gt;1</f>
        <v>1</v>
      </c>
    </row>
    <row r="30" spans="1:7">
      <c r="A30" s="16">
        <v>2015</v>
      </c>
      <c r="B30" s="17" t="s">
        <v>21</v>
      </c>
      <c r="C30" s="17" t="s">
        <v>22</v>
      </c>
      <c r="D30" s="18">
        <v>3100</v>
      </c>
      <c r="E30" s="19">
        <v>0.35</v>
      </c>
      <c r="G30" t="b">
        <f>COUNTIF($D$7:D30,D30)&gt;1</f>
        <v>0</v>
      </c>
    </row>
    <row r="31" spans="1:7">
      <c r="A31" s="16">
        <v>2017</v>
      </c>
      <c r="B31" s="17" t="s">
        <v>23</v>
      </c>
      <c r="C31" s="17" t="s">
        <v>33</v>
      </c>
      <c r="D31" s="18">
        <v>30700</v>
      </c>
      <c r="E31" s="19">
        <v>0.95</v>
      </c>
      <c r="G31" t="b">
        <f>COUNTIF($D$7:D31,D31)&gt;1</f>
        <v>0</v>
      </c>
    </row>
    <row r="32" spans="1:7">
      <c r="A32" s="16">
        <v>2016</v>
      </c>
      <c r="B32" s="17" t="s">
        <v>23</v>
      </c>
      <c r="C32" s="17" t="s">
        <v>33</v>
      </c>
      <c r="D32" s="18">
        <v>16400</v>
      </c>
      <c r="E32" s="19">
        <v>0.8</v>
      </c>
      <c r="G32" t="b">
        <f>COUNTIF($D$7:D32,D32)&gt;1</f>
        <v>0</v>
      </c>
    </row>
    <row r="33" spans="1:7">
      <c r="A33" s="16">
        <v>2016</v>
      </c>
      <c r="B33" s="17" t="s">
        <v>23</v>
      </c>
      <c r="C33" s="17" t="s">
        <v>31</v>
      </c>
      <c r="D33" s="18">
        <v>22100</v>
      </c>
      <c r="E33" s="19">
        <v>0.9</v>
      </c>
      <c r="G33" t="b">
        <f>COUNTIF($D$7:D33,D33)&gt;1</f>
        <v>0</v>
      </c>
    </row>
    <row r="34" spans="1:7">
      <c r="A34" s="16">
        <v>2017</v>
      </c>
      <c r="B34" s="17" t="s">
        <v>23</v>
      </c>
      <c r="C34" s="17" t="s">
        <v>24</v>
      </c>
      <c r="D34" s="18">
        <v>34000</v>
      </c>
      <c r="E34" s="19">
        <v>0.95</v>
      </c>
      <c r="G34" t="b">
        <f>COUNTIF($D$7:D34,D34)&gt;1</f>
        <v>0</v>
      </c>
    </row>
    <row r="35" spans="1:7">
      <c r="A35" s="16">
        <v>2015</v>
      </c>
      <c r="B35" s="17" t="s">
        <v>23</v>
      </c>
      <c r="C35" s="17" t="s">
        <v>33</v>
      </c>
      <c r="D35" s="18">
        <v>700</v>
      </c>
      <c r="E35" s="19">
        <v>0.1</v>
      </c>
      <c r="G35" t="b">
        <f>COUNTIF($D$7:D35,D35)&gt;1</f>
        <v>0</v>
      </c>
    </row>
    <row r="36" spans="1:7">
      <c r="A36" s="16"/>
      <c r="B36" s="17" t="s">
        <v>13</v>
      </c>
      <c r="C36" s="17" t="s">
        <v>17</v>
      </c>
      <c r="D36" s="18">
        <v>3300</v>
      </c>
      <c r="E36" s="19">
        <v>0.3</v>
      </c>
      <c r="G36" t="b">
        <f>COUNTIF($D$7:D36,D36)&gt;1</f>
        <v>0</v>
      </c>
    </row>
    <row r="37" spans="1:7">
      <c r="A37" s="16">
        <v>2017</v>
      </c>
      <c r="B37" s="17" t="s">
        <v>21</v>
      </c>
      <c r="C37" s="17" t="s">
        <v>28</v>
      </c>
      <c r="D37" s="18">
        <v>16900</v>
      </c>
      <c r="E37" s="19">
        <v>0.65</v>
      </c>
      <c r="G37" t="b">
        <f>COUNTIF($D$7:D37,D37)&gt;1</f>
        <v>0</v>
      </c>
    </row>
    <row r="38" spans="1:7">
      <c r="A38" s="16">
        <v>2017</v>
      </c>
      <c r="B38" s="17" t="s">
        <v>23</v>
      </c>
      <c r="C38" s="17" t="s">
        <v>25</v>
      </c>
      <c r="D38" s="18">
        <v>36700</v>
      </c>
      <c r="E38" s="19">
        <v>0.9</v>
      </c>
      <c r="G38" t="b">
        <f>COUNTIF($D$7:D38,D38)&gt;1</f>
        <v>0</v>
      </c>
    </row>
    <row r="39" spans="1:7">
      <c r="A39" s="16">
        <v>2015</v>
      </c>
      <c r="B39" s="17" t="s">
        <v>23</v>
      </c>
      <c r="C39" s="17" t="s">
        <v>24</v>
      </c>
      <c r="D39" s="18">
        <v>8300</v>
      </c>
      <c r="E39" s="19">
        <v>0.99</v>
      </c>
      <c r="G39" t="b">
        <f>COUNTIF($D$7:D39,D39)&gt;1</f>
        <v>0</v>
      </c>
    </row>
    <row r="40" spans="1:7">
      <c r="A40" s="16">
        <v>2016</v>
      </c>
      <c r="B40" s="17" t="s">
        <v>13</v>
      </c>
      <c r="C40" s="17" t="s">
        <v>15</v>
      </c>
      <c r="D40" s="18">
        <v>2900</v>
      </c>
      <c r="E40" s="19">
        <v>0.36</v>
      </c>
      <c r="G40" t="b">
        <f>COUNTIF($D$7:D40,D40)&gt;1</f>
        <v>0</v>
      </c>
    </row>
    <row r="41" spans="1:7">
      <c r="A41" s="16">
        <v>2015</v>
      </c>
      <c r="B41" s="17" t="s">
        <v>23</v>
      </c>
      <c r="C41" s="17" t="s">
        <v>29</v>
      </c>
      <c r="D41" s="18">
        <v>8700</v>
      </c>
      <c r="E41" s="19">
        <v>0.9</v>
      </c>
      <c r="G41" t="b">
        <f>COUNTIF($D$7:D41,D41)&gt;1</f>
        <v>0</v>
      </c>
    </row>
    <row r="42" spans="1:7">
      <c r="A42" s="16">
        <v>2017</v>
      </c>
      <c r="B42" s="17" t="s">
        <v>23</v>
      </c>
      <c r="C42" s="17" t="s">
        <v>19</v>
      </c>
      <c r="D42" s="18">
        <v>35000</v>
      </c>
      <c r="E42" s="19">
        <v>1</v>
      </c>
      <c r="G42" t="b">
        <f>COUNTIF($D$7:D42,D42)&gt;1</f>
        <v>0</v>
      </c>
    </row>
    <row r="43" spans="1:7">
      <c r="A43" s="16"/>
      <c r="B43" s="17" t="s">
        <v>21</v>
      </c>
      <c r="C43" s="17" t="s">
        <v>28</v>
      </c>
      <c r="D43" s="18">
        <v>8300</v>
      </c>
      <c r="E43" s="19">
        <v>0.46</v>
      </c>
      <c r="G43" t="b">
        <f>COUNTIF($D$7:D43,D43)&gt;1</f>
        <v>1</v>
      </c>
    </row>
    <row r="44" spans="1:7">
      <c r="A44" s="16">
        <v>2016</v>
      </c>
      <c r="B44" s="17" t="s">
        <v>11</v>
      </c>
      <c r="C44" s="17" t="s">
        <v>34</v>
      </c>
      <c r="D44" s="18">
        <v>16700</v>
      </c>
      <c r="E44" s="19">
        <v>0.75</v>
      </c>
      <c r="G44" t="b">
        <f>COUNTIF($D$7:D44,D44)&gt;1</f>
        <v>0</v>
      </c>
    </row>
    <row r="45" spans="1:7">
      <c r="A45" s="16">
        <v>2016</v>
      </c>
      <c r="B45" s="17" t="s">
        <v>21</v>
      </c>
      <c r="C45" s="17" t="s">
        <v>35</v>
      </c>
      <c r="D45" s="18">
        <v>1800</v>
      </c>
      <c r="E45" s="19">
        <v>0.15</v>
      </c>
      <c r="G45" t="b">
        <f>COUNTIF($D$7:D45,D45)&gt;1</f>
        <v>0</v>
      </c>
    </row>
    <row r="46" spans="1:7">
      <c r="A46" s="16">
        <v>2017</v>
      </c>
      <c r="B46" s="17" t="s">
        <v>13</v>
      </c>
      <c r="C46" s="17" t="s">
        <v>14</v>
      </c>
      <c r="D46" s="18">
        <v>3700</v>
      </c>
      <c r="E46" s="19">
        <v>0.48</v>
      </c>
      <c r="G46" t="b">
        <f>COUNTIF($D$7:D46,D46)&gt;1</f>
        <v>1</v>
      </c>
    </row>
    <row r="47" spans="1:7">
      <c r="A47" s="16">
        <v>2016</v>
      </c>
      <c r="B47" s="17" t="s">
        <v>13</v>
      </c>
      <c r="C47" s="17" t="s">
        <v>16</v>
      </c>
      <c r="D47" s="18">
        <v>12000</v>
      </c>
      <c r="E47" s="19">
        <v>0.66</v>
      </c>
      <c r="G47" t="b">
        <f>COUNTIF($D$7:D47,D47)&gt;1</f>
        <v>0</v>
      </c>
    </row>
    <row r="48" spans="1:7">
      <c r="A48" s="16">
        <v>2015</v>
      </c>
      <c r="B48" s="17" t="s">
        <v>23</v>
      </c>
      <c r="C48" s="17" t="s">
        <v>19</v>
      </c>
      <c r="D48" s="18">
        <v>10000</v>
      </c>
      <c r="E48" s="19">
        <v>0.85</v>
      </c>
      <c r="G48" t="b">
        <f>COUNTIF($D$7:D48,D48)&gt;1</f>
        <v>0</v>
      </c>
    </row>
    <row r="49" spans="1:7">
      <c r="A49" s="16">
        <v>2015</v>
      </c>
      <c r="B49" s="17" t="s">
        <v>11</v>
      </c>
      <c r="C49" s="17" t="s">
        <v>26</v>
      </c>
      <c r="D49" s="18">
        <v>500</v>
      </c>
      <c r="E49" s="19">
        <v>0.35</v>
      </c>
      <c r="G49" t="b">
        <f>COUNTIF($D$7:D49,D49)&gt;1</f>
        <v>0</v>
      </c>
    </row>
    <row r="50" spans="1:7">
      <c r="A50" s="16">
        <v>2017</v>
      </c>
      <c r="B50" s="17" t="s">
        <v>11</v>
      </c>
      <c r="C50" s="17" t="s">
        <v>34</v>
      </c>
      <c r="D50" s="18">
        <v>4000</v>
      </c>
      <c r="E50" s="19">
        <v>0.96</v>
      </c>
      <c r="G50" t="b">
        <f>COUNTIF($D$7:D50,D50)&gt;1</f>
        <v>1</v>
      </c>
    </row>
    <row r="51" spans="1:7">
      <c r="A51" s="16">
        <v>2016</v>
      </c>
      <c r="B51" s="17" t="s">
        <v>11</v>
      </c>
      <c r="C51" s="17" t="s">
        <v>12</v>
      </c>
      <c r="D51" s="18">
        <v>16400</v>
      </c>
      <c r="E51" s="19">
        <v>0.7</v>
      </c>
      <c r="G51" t="b">
        <f>COUNTIF($D$7:D51,D51)&gt;1</f>
        <v>1</v>
      </c>
    </row>
    <row r="52" spans="1:7">
      <c r="A52" s="16">
        <v>2016</v>
      </c>
      <c r="B52" s="17" t="s">
        <v>13</v>
      </c>
      <c r="C52" s="17" t="s">
        <v>32</v>
      </c>
      <c r="D52" s="18">
        <v>400</v>
      </c>
      <c r="E52" s="19">
        <v>0.2</v>
      </c>
      <c r="G52" t="b">
        <f>COUNTIF($D$7:D52,D52)&gt;1</f>
        <v>0</v>
      </c>
    </row>
    <row r="53" spans="1:7">
      <c r="A53" s="16">
        <v>2015</v>
      </c>
      <c r="B53" s="17" t="s">
        <v>13</v>
      </c>
      <c r="C53" s="17" t="s">
        <v>36</v>
      </c>
      <c r="D53" s="18">
        <v>3300</v>
      </c>
      <c r="E53" s="19">
        <v>0.36</v>
      </c>
      <c r="G53" t="b">
        <f>COUNTIF($D$7:D53,D53)&gt;1</f>
        <v>1</v>
      </c>
    </row>
    <row r="54" spans="1:7">
      <c r="A54" s="16">
        <v>2017</v>
      </c>
      <c r="B54" s="17" t="s">
        <v>11</v>
      </c>
      <c r="C54" s="17" t="s">
        <v>18</v>
      </c>
      <c r="D54" s="18">
        <v>5000</v>
      </c>
      <c r="E54" s="19">
        <v>0.35</v>
      </c>
      <c r="G54" t="b">
        <f>COUNTIF($D$7:D54,D54)&gt;1</f>
        <v>0</v>
      </c>
    </row>
    <row r="55" spans="1:7">
      <c r="A55" s="16">
        <v>2016</v>
      </c>
      <c r="B55" s="17" t="s">
        <v>11</v>
      </c>
      <c r="C55" s="17" t="s">
        <v>18</v>
      </c>
      <c r="D55" s="18">
        <v>3300</v>
      </c>
      <c r="E55" s="19">
        <v>0.38</v>
      </c>
      <c r="G55" t="b">
        <f>COUNTIF($D$7:D55,D55)&gt;1</f>
        <v>1</v>
      </c>
    </row>
    <row r="56" spans="1:7">
      <c r="A56" s="16">
        <v>2015</v>
      </c>
      <c r="B56" s="17" t="s">
        <v>11</v>
      </c>
      <c r="C56" s="17" t="s">
        <v>37</v>
      </c>
      <c r="D56" s="18">
        <v>800</v>
      </c>
      <c r="E56" s="19">
        <v>0.36</v>
      </c>
      <c r="G56" t="b">
        <f>COUNTIF($D$7:D56,D56)&gt;1</f>
        <v>0</v>
      </c>
    </row>
    <row r="57" spans="1:7">
      <c r="A57" s="16">
        <v>2016</v>
      </c>
      <c r="B57" s="17" t="s">
        <v>13</v>
      </c>
      <c r="C57" s="17" t="s">
        <v>38</v>
      </c>
      <c r="D57" s="18">
        <v>15600</v>
      </c>
      <c r="E57" s="19">
        <v>0.65</v>
      </c>
      <c r="G57" t="b">
        <f>COUNTIF($D$7:D57,D57)&gt;1</f>
        <v>0</v>
      </c>
    </row>
    <row r="58" spans="1:7">
      <c r="A58" s="16">
        <v>2016</v>
      </c>
      <c r="B58" s="17" t="s">
        <v>11</v>
      </c>
      <c r="C58" s="17" t="s">
        <v>37</v>
      </c>
      <c r="D58" s="18">
        <v>1500</v>
      </c>
      <c r="E58" s="19">
        <v>0.17</v>
      </c>
      <c r="G58" t="b">
        <f>COUNTIF($D$7:D58,D58)&gt;1</f>
        <v>0</v>
      </c>
    </row>
    <row r="59" spans="1:7">
      <c r="A59" s="16">
        <v>2017</v>
      </c>
      <c r="B59" s="17" t="s">
        <v>11</v>
      </c>
      <c r="C59" s="17" t="s">
        <v>37</v>
      </c>
      <c r="D59" s="18">
        <v>6200</v>
      </c>
      <c r="E59" s="19">
        <v>0.38</v>
      </c>
      <c r="G59" t="b">
        <f>COUNTIF($D$7:D59,D59)&gt;1</f>
        <v>0</v>
      </c>
    </row>
    <row r="60" spans="1:7">
      <c r="A60" s="16">
        <v>2017</v>
      </c>
      <c r="B60" s="17" t="s">
        <v>13</v>
      </c>
      <c r="C60" s="17" t="s">
        <v>38</v>
      </c>
      <c r="D60" s="18">
        <v>27000</v>
      </c>
      <c r="E60" s="19">
        <v>0.88</v>
      </c>
      <c r="G60" t="b">
        <f>COUNTIF($D$7:D60,D60)&gt;1</f>
        <v>0</v>
      </c>
    </row>
    <row r="61" spans="1:7">
      <c r="A61" s="16">
        <v>2016</v>
      </c>
      <c r="B61" s="17" t="s">
        <v>11</v>
      </c>
      <c r="C61" s="17" t="s">
        <v>39</v>
      </c>
      <c r="D61" s="18">
        <v>2800</v>
      </c>
      <c r="E61" s="19">
        <v>0.38</v>
      </c>
      <c r="G61" t="b">
        <f>COUNTIF($D$7:D61,D61)&gt;1</f>
        <v>0</v>
      </c>
    </row>
    <row r="62" spans="1:7">
      <c r="A62" s="16">
        <v>2016</v>
      </c>
      <c r="B62" s="17" t="s">
        <v>21</v>
      </c>
      <c r="C62" s="17" t="s">
        <v>30</v>
      </c>
      <c r="D62" s="18">
        <v>6700</v>
      </c>
      <c r="E62" s="19">
        <v>0.46</v>
      </c>
      <c r="G62" t="b">
        <f>COUNTIF($D$7:D62,D62)&gt;1</f>
        <v>0</v>
      </c>
    </row>
    <row r="63" spans="1:7">
      <c r="A63" s="16">
        <v>2015</v>
      </c>
      <c r="B63" s="17" t="s">
        <v>13</v>
      </c>
      <c r="C63" s="17" t="s">
        <v>38</v>
      </c>
      <c r="D63" s="18">
        <v>13300</v>
      </c>
      <c r="E63" s="19">
        <v>0.5</v>
      </c>
      <c r="G63" t="b">
        <f>COUNTIF($D$7:D63,D63)&gt;1</f>
        <v>1</v>
      </c>
    </row>
    <row r="64" spans="1:7">
      <c r="A64" s="16">
        <v>2016</v>
      </c>
      <c r="B64" s="17" t="s">
        <v>23</v>
      </c>
      <c r="C64" s="17" t="s">
        <v>29</v>
      </c>
      <c r="D64" s="18">
        <v>13800</v>
      </c>
      <c r="E64" s="19">
        <v>0.85</v>
      </c>
      <c r="G64" t="b">
        <f>COUNTIF($D$7:D64,D64)&gt;1</f>
        <v>0</v>
      </c>
    </row>
    <row r="65" spans="1:7">
      <c r="A65" s="16">
        <v>2017</v>
      </c>
      <c r="B65" s="17" t="s">
        <v>13</v>
      </c>
      <c r="C65" s="17" t="s">
        <v>36</v>
      </c>
      <c r="D65" s="18">
        <v>2400</v>
      </c>
      <c r="E65" s="19">
        <v>0.35</v>
      </c>
      <c r="G65" t="b">
        <f>COUNTIF($D$7:D65,D65)&gt;1</f>
        <v>0</v>
      </c>
    </row>
    <row r="66" spans="1:7">
      <c r="A66" s="16">
        <v>2015</v>
      </c>
      <c r="B66" s="17" t="s">
        <v>23</v>
      </c>
      <c r="C66" s="17" t="s">
        <v>31</v>
      </c>
      <c r="D66" s="18">
        <v>300</v>
      </c>
      <c r="E66" s="19">
        <v>0.05</v>
      </c>
      <c r="G66" t="b">
        <f>COUNTIF($D$7:D66,D66)&gt;1</f>
        <v>0</v>
      </c>
    </row>
    <row r="67" spans="1:7">
      <c r="A67" s="16">
        <v>2015</v>
      </c>
      <c r="B67" s="17" t="s">
        <v>11</v>
      </c>
      <c r="C67" s="17" t="s">
        <v>39</v>
      </c>
      <c r="D67" s="18">
        <v>2100</v>
      </c>
      <c r="E67" s="19">
        <v>0.49</v>
      </c>
      <c r="G67" t="b">
        <f>COUNTIF($D$7:D67,D67)&gt;1</f>
        <v>0</v>
      </c>
    </row>
    <row r="68" spans="1:7">
      <c r="A68" s="16">
        <v>2015</v>
      </c>
      <c r="B68" s="17" t="s">
        <v>11</v>
      </c>
      <c r="C68" s="17" t="s">
        <v>20</v>
      </c>
      <c r="D68" s="18">
        <v>2300</v>
      </c>
      <c r="E68" s="19">
        <v>0.34</v>
      </c>
      <c r="G68" t="b">
        <f>COUNTIF($D$7:D68,D68)&gt;1</f>
        <v>1</v>
      </c>
    </row>
    <row r="69" spans="1:7">
      <c r="A69" s="16">
        <v>2015</v>
      </c>
      <c r="B69" s="17" t="s">
        <v>11</v>
      </c>
      <c r="C69" s="17" t="s">
        <v>34</v>
      </c>
      <c r="D69" s="18">
        <v>10000</v>
      </c>
      <c r="E69" s="19">
        <v>0.66</v>
      </c>
      <c r="G69" t="b">
        <f>COUNTIF($D$7:D69,D69)&gt;1</f>
        <v>1</v>
      </c>
    </row>
    <row r="70" spans="1:7">
      <c r="A70" s="16">
        <v>2015</v>
      </c>
      <c r="B70" s="17" t="s">
        <v>21</v>
      </c>
      <c r="C70" s="17" t="s">
        <v>35</v>
      </c>
      <c r="D70" s="18">
        <v>500</v>
      </c>
      <c r="E70" s="19">
        <v>0.22</v>
      </c>
      <c r="G70" t="b">
        <f>COUNTIF($D$7:D70,D70)&gt;1</f>
        <v>1</v>
      </c>
    </row>
    <row r="71" spans="1:7">
      <c r="A71" s="16">
        <v>2016</v>
      </c>
      <c r="B71" s="17" t="s">
        <v>13</v>
      </c>
      <c r="C71" s="17" t="s">
        <v>27</v>
      </c>
      <c r="D71" s="18">
        <v>3800</v>
      </c>
      <c r="E71" s="19">
        <v>0.48</v>
      </c>
      <c r="G71" t="b">
        <f>COUNTIF($D$7:D71,D71)&gt;1</f>
        <v>0</v>
      </c>
    </row>
    <row r="72" spans="1:7">
      <c r="A72" s="16">
        <v>2015</v>
      </c>
      <c r="B72" s="17" t="s">
        <v>21</v>
      </c>
      <c r="C72" s="17" t="s">
        <v>30</v>
      </c>
      <c r="D72" s="18">
        <v>100</v>
      </c>
      <c r="E72" s="19">
        <v>0.48</v>
      </c>
      <c r="G72" t="b">
        <f>COUNTIF($D$7:D72,D72)&gt;1</f>
        <v>0</v>
      </c>
    </row>
    <row r="73" spans="1:7">
      <c r="A73" s="16">
        <v>2017</v>
      </c>
      <c r="B73" s="17" t="s">
        <v>13</v>
      </c>
      <c r="C73" s="17" t="s">
        <v>16</v>
      </c>
      <c r="D73" s="18">
        <v>23000</v>
      </c>
      <c r="E73" s="19">
        <v>1</v>
      </c>
      <c r="G73" t="b">
        <f>COUNTIF($D$7:D73,D73)&gt;1</f>
        <v>0</v>
      </c>
    </row>
    <row r="74" spans="1:7">
      <c r="A74" s="16">
        <v>2015</v>
      </c>
      <c r="B74" s="17" t="s">
        <v>13</v>
      </c>
      <c r="C74" s="17" t="s">
        <v>15</v>
      </c>
      <c r="D74" s="18">
        <v>700</v>
      </c>
      <c r="E74" s="19">
        <v>0.28000000000000003</v>
      </c>
      <c r="G74" t="b">
        <f>COUNTIF($D$7:D74,D74)&gt;1</f>
        <v>1</v>
      </c>
    </row>
    <row r="75" spans="1:7">
      <c r="A75" s="16">
        <v>2015</v>
      </c>
      <c r="B75" s="17" t="s">
        <v>23</v>
      </c>
      <c r="C75" s="17" t="s">
        <v>25</v>
      </c>
      <c r="D75" s="18">
        <v>1300</v>
      </c>
      <c r="E75" s="19">
        <v>0.9</v>
      </c>
      <c r="G75" t="b">
        <f>COUNTIF($D$7:D75,D75)&gt;1</f>
        <v>0</v>
      </c>
    </row>
    <row r="76" spans="1:7">
      <c r="A76" s="16">
        <v>2016</v>
      </c>
      <c r="B76" s="17" t="s">
        <v>13</v>
      </c>
      <c r="C76" s="17" t="s">
        <v>36</v>
      </c>
      <c r="D76" s="18">
        <v>1300</v>
      </c>
      <c r="E76" s="19">
        <v>0.25</v>
      </c>
      <c r="G76" t="b">
        <f>COUNTIF($D$7:D76,D76)&gt;1</f>
        <v>1</v>
      </c>
    </row>
    <row r="77" spans="1:7">
      <c r="A77" s="16">
        <v>2016</v>
      </c>
      <c r="B77" s="17" t="s">
        <v>13</v>
      </c>
      <c r="C77" s="17" t="s">
        <v>17</v>
      </c>
      <c r="D77" s="18">
        <v>22100</v>
      </c>
      <c r="E77" s="19">
        <v>0.99</v>
      </c>
      <c r="G77" t="b">
        <f>COUNTIF($D$7:D77,D77)&gt;1</f>
        <v>1</v>
      </c>
    </row>
    <row r="78" spans="1:7">
      <c r="A78" s="16">
        <v>2017</v>
      </c>
      <c r="B78" s="17" t="s">
        <v>11</v>
      </c>
      <c r="C78" s="17" t="s">
        <v>39</v>
      </c>
      <c r="D78" s="18">
        <v>3100</v>
      </c>
      <c r="E78" s="19">
        <v>0.42</v>
      </c>
      <c r="G78" t="b">
        <f>COUNTIF($D$7:D78,D78)&gt;1</f>
        <v>1</v>
      </c>
    </row>
    <row r="79" spans="1:7">
      <c r="A79" s="16">
        <v>2015</v>
      </c>
      <c r="B79" s="17" t="s">
        <v>13</v>
      </c>
      <c r="C79" s="17" t="s">
        <v>32</v>
      </c>
      <c r="D79" s="18">
        <v>500</v>
      </c>
      <c r="E79" s="19">
        <v>0.5</v>
      </c>
      <c r="G79" t="b">
        <f>COUNTIF($D$7:D79,D79)&gt;1</f>
        <v>1</v>
      </c>
    </row>
    <row r="80" spans="1:7">
      <c r="A80" s="16">
        <v>2017</v>
      </c>
      <c r="B80" s="17" t="s">
        <v>21</v>
      </c>
      <c r="C80" s="17" t="s">
        <v>35</v>
      </c>
      <c r="D80" s="18">
        <v>3100</v>
      </c>
      <c r="E80" s="19">
        <v>0.22</v>
      </c>
      <c r="G80" t="b">
        <f>COUNTIF($D$7:D80,D80)&gt;1</f>
        <v>1</v>
      </c>
    </row>
    <row r="81" spans="1:7">
      <c r="A81" s="16">
        <v>2015</v>
      </c>
      <c r="B81" s="17" t="s">
        <v>11</v>
      </c>
      <c r="C81" s="17" t="s">
        <v>12</v>
      </c>
      <c r="D81" s="18">
        <v>8700</v>
      </c>
      <c r="E81" s="19">
        <v>0.92</v>
      </c>
      <c r="G81" t="b">
        <f>COUNTIF($D$7:D81,D81)&gt;1</f>
        <v>1</v>
      </c>
    </row>
  </sheetData>
  <autoFilter ref="A6:E81" xr:uid="{D58BD966-C200-46E5-B94E-BFC4F961838A}"/>
  <conditionalFormatting sqref="A7:E81">
    <cfRule type="expression" dxfId="5" priority="3">
      <formula>$D7=MIN($D$7:$D$81)</formula>
    </cfRule>
    <cfRule type="expression" dxfId="4" priority="5">
      <formula>$D7=4000</formula>
    </cfRule>
  </conditionalFormatting>
  <conditionalFormatting sqref="D7:D81">
    <cfRule type="expression" dxfId="3" priority="2">
      <formula>COUNTIF($D$7:D7,D7)&gt;1</formula>
    </cfRule>
    <cfRule type="expression" dxfId="2" priority="4">
      <formula>D7=MAX($D$7:$D$81)</formula>
    </cfRule>
  </conditionalFormatting>
  <conditionalFormatting sqref="E7:E81">
    <cfRule type="colorScale" priority="1">
      <colorScale>
        <cfvo type="num" val="0.3"/>
        <cfvo type="num" val="0.6"/>
        <cfvo type="num" val="1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3A70-E4A7-4402-8116-7FBE6638A23E}">
  <sheetPr>
    <tabColor rgb="FF006666"/>
  </sheetPr>
  <dimension ref="A1:J27"/>
  <sheetViews>
    <sheetView zoomScale="145" zoomScaleNormal="145" workbookViewId="0">
      <selection activeCell="C23" sqref="C23"/>
    </sheetView>
  </sheetViews>
  <sheetFormatPr defaultColWidth="11.5703125" defaultRowHeight="15"/>
  <cols>
    <col min="1" max="2" width="11.5703125" style="1"/>
    <col min="3" max="7" width="31.42578125" style="1" customWidth="1"/>
    <col min="8" max="16384" width="11.5703125" style="1"/>
  </cols>
  <sheetData>
    <row r="1" spans="1:10">
      <c r="A1" s="25" t="s">
        <v>40</v>
      </c>
      <c r="B1" s="25" t="s">
        <v>41</v>
      </c>
      <c r="C1" s="25" t="s">
        <v>42</v>
      </c>
      <c r="D1" s="25" t="s">
        <v>43</v>
      </c>
      <c r="E1" s="25" t="s">
        <v>44</v>
      </c>
      <c r="F1" s="25" t="s">
        <v>45</v>
      </c>
      <c r="G1" s="25" t="s">
        <v>46</v>
      </c>
    </row>
    <row r="2" spans="1:10">
      <c r="A2" s="36" t="s">
        <v>47</v>
      </c>
      <c r="B2" s="36" t="s">
        <v>47</v>
      </c>
      <c r="C2" s="24" t="b">
        <f>A2=B2</f>
        <v>1</v>
      </c>
      <c r="D2" s="24" t="b">
        <f>EXACT(A2,B2)</f>
        <v>1</v>
      </c>
      <c r="E2" s="24" t="b" cm="1">
        <f t="array" ref="E2:E21">EXACT(A2:A21,B2:B21)</f>
        <v>1</v>
      </c>
      <c r="F2" s="58" t="str">
        <f>IF(A2=B2,"Aplica","No Aplica")</f>
        <v>Aplica</v>
      </c>
      <c r="G2" s="24" t="b">
        <f>ISNUMBER(FIND(A2,B2))</f>
        <v>1</v>
      </c>
      <c r="I2" s="36"/>
      <c r="J2" s="36"/>
    </row>
    <row r="3" spans="1:10">
      <c r="A3" s="24" t="s">
        <v>48</v>
      </c>
      <c r="B3" s="24" t="s">
        <v>48</v>
      </c>
      <c r="C3" s="24" t="b">
        <f>A3=B3</f>
        <v>1</v>
      </c>
      <c r="D3" s="24" t="b">
        <f>EXACT(A3,B3)</f>
        <v>1</v>
      </c>
      <c r="E3" s="24" t="b">
        <v>1</v>
      </c>
      <c r="F3" s="58" t="str">
        <f>IF(A3=B3,"Aplica","No aplica")</f>
        <v>Aplica</v>
      </c>
      <c r="G3" s="24" t="b">
        <f t="shared" ref="G3:G21" si="0">ISNUMBER(FIND(A3,B3))</f>
        <v>1</v>
      </c>
    </row>
    <row r="4" spans="1:10">
      <c r="A4" s="24" t="s">
        <v>49</v>
      </c>
      <c r="B4" s="24" t="s">
        <v>49</v>
      </c>
      <c r="C4" s="24" t="b">
        <f t="shared" ref="C4:C21" si="1">A4=B4</f>
        <v>1</v>
      </c>
      <c r="D4" s="24" t="b">
        <f>EXACT(A4,B4)</f>
        <v>1</v>
      </c>
      <c r="E4" s="24" t="b">
        <v>1</v>
      </c>
      <c r="F4" s="58" t="str">
        <f t="shared" ref="F4:F21" si="2">IF(A4=B4,"Aplica","No aplica")</f>
        <v>Aplica</v>
      </c>
      <c r="G4" s="24" t="b">
        <f t="shared" si="0"/>
        <v>1</v>
      </c>
    </row>
    <row r="5" spans="1:10">
      <c r="A5" s="24" t="s">
        <v>50</v>
      </c>
      <c r="B5" s="24" t="s">
        <v>50</v>
      </c>
      <c r="C5" s="24" t="b">
        <f t="shared" si="1"/>
        <v>1</v>
      </c>
      <c r="D5" s="24" t="b">
        <f>EXACT(A5,B5)</f>
        <v>1</v>
      </c>
      <c r="E5" s="24" t="b">
        <v>1</v>
      </c>
      <c r="F5" s="58" t="str">
        <f t="shared" si="2"/>
        <v>Aplica</v>
      </c>
      <c r="G5" s="24" t="b">
        <f t="shared" si="0"/>
        <v>1</v>
      </c>
    </row>
    <row r="6" spans="1:10">
      <c r="A6" s="24" t="s">
        <v>51</v>
      </c>
      <c r="B6" s="24" t="s">
        <v>51</v>
      </c>
      <c r="C6" s="24" t="b">
        <f t="shared" si="1"/>
        <v>1</v>
      </c>
      <c r="D6" s="24" t="b">
        <f>EXACT(A6,B6)</f>
        <v>1</v>
      </c>
      <c r="E6" s="24" t="b">
        <v>1</v>
      </c>
      <c r="F6" s="58" t="str">
        <f t="shared" si="2"/>
        <v>Aplica</v>
      </c>
      <c r="G6" s="24" t="b">
        <f t="shared" si="0"/>
        <v>1</v>
      </c>
    </row>
    <row r="7" spans="1:10">
      <c r="A7" s="24" t="s">
        <v>52</v>
      </c>
      <c r="B7" s="24" t="s">
        <v>52</v>
      </c>
      <c r="C7" s="24" t="b">
        <f t="shared" si="1"/>
        <v>1</v>
      </c>
      <c r="D7" s="24" t="b">
        <f>EXACT(A7,B7)</f>
        <v>1</v>
      </c>
      <c r="E7" s="24" t="b">
        <v>1</v>
      </c>
      <c r="F7" s="58" t="str">
        <f t="shared" si="2"/>
        <v>Aplica</v>
      </c>
      <c r="G7" s="24" t="b">
        <f t="shared" si="0"/>
        <v>1</v>
      </c>
    </row>
    <row r="8" spans="1:10">
      <c r="A8" s="24" t="s">
        <v>53</v>
      </c>
      <c r="B8" s="24" t="s">
        <v>53</v>
      </c>
      <c r="C8" s="24" t="b">
        <f t="shared" si="1"/>
        <v>1</v>
      </c>
      <c r="D8" s="24" t="b">
        <f>EXACT(A8,B8)</f>
        <v>1</v>
      </c>
      <c r="E8" s="24" t="b">
        <v>1</v>
      </c>
      <c r="F8" s="58" t="str">
        <f t="shared" si="2"/>
        <v>Aplica</v>
      </c>
      <c r="G8" s="24" t="b">
        <f t="shared" si="0"/>
        <v>1</v>
      </c>
    </row>
    <row r="9" spans="1:10">
      <c r="A9" s="24" t="s">
        <v>54</v>
      </c>
      <c r="B9" s="24" t="s">
        <v>54</v>
      </c>
      <c r="C9" s="24" t="b">
        <f t="shared" si="1"/>
        <v>1</v>
      </c>
      <c r="D9" s="24" t="b">
        <f>EXACT(A9,B9)</f>
        <v>1</v>
      </c>
      <c r="E9" s="24" t="b">
        <v>1</v>
      </c>
      <c r="F9" s="58" t="str">
        <f t="shared" si="2"/>
        <v>Aplica</v>
      </c>
      <c r="G9" s="24" t="b">
        <f t="shared" si="0"/>
        <v>1</v>
      </c>
    </row>
    <row r="10" spans="1:10">
      <c r="A10" s="24" t="s">
        <v>55</v>
      </c>
      <c r="B10" s="24" t="s">
        <v>55</v>
      </c>
      <c r="C10" s="24" t="b">
        <f t="shared" si="1"/>
        <v>1</v>
      </c>
      <c r="D10" s="24" t="b">
        <f>EXACT(A10,B10)</f>
        <v>1</v>
      </c>
      <c r="E10" s="24" t="b">
        <v>1</v>
      </c>
      <c r="F10" s="58" t="str">
        <f t="shared" si="2"/>
        <v>Aplica</v>
      </c>
      <c r="G10" s="24" t="b">
        <f t="shared" si="0"/>
        <v>1</v>
      </c>
    </row>
    <row r="11" spans="1:10">
      <c r="A11" s="24" t="s">
        <v>56</v>
      </c>
      <c r="B11" s="24" t="s">
        <v>56</v>
      </c>
      <c r="C11" s="24" t="b">
        <f t="shared" si="1"/>
        <v>1</v>
      </c>
      <c r="D11" s="24" t="b">
        <f>EXACT(A11,B11)</f>
        <v>1</v>
      </c>
      <c r="E11" s="24" t="b">
        <v>1</v>
      </c>
      <c r="F11" s="58" t="str">
        <f t="shared" si="2"/>
        <v>Aplica</v>
      </c>
      <c r="G11" s="24" t="b">
        <f t="shared" si="0"/>
        <v>1</v>
      </c>
    </row>
    <row r="12" spans="1:10">
      <c r="A12" s="24" t="s">
        <v>57</v>
      </c>
      <c r="B12" s="24" t="s">
        <v>57</v>
      </c>
      <c r="C12" s="24" t="b">
        <f t="shared" si="1"/>
        <v>1</v>
      </c>
      <c r="D12" s="24" t="b">
        <f>EXACT(A12,B12)</f>
        <v>1</v>
      </c>
      <c r="E12" s="24" t="b">
        <v>1</v>
      </c>
      <c r="F12" s="58" t="str">
        <f t="shared" si="2"/>
        <v>Aplica</v>
      </c>
      <c r="G12" s="24" t="b">
        <f t="shared" si="0"/>
        <v>1</v>
      </c>
    </row>
    <row r="13" spans="1:10">
      <c r="A13" s="24" t="s">
        <v>58</v>
      </c>
      <c r="B13" s="24" t="s">
        <v>58</v>
      </c>
      <c r="C13" s="24" t="b">
        <f t="shared" si="1"/>
        <v>1</v>
      </c>
      <c r="D13" s="24" t="b">
        <f t="shared" ref="D4:D21" si="3">EXACT(A13,B13)</f>
        <v>1</v>
      </c>
      <c r="E13" s="24" t="b">
        <v>1</v>
      </c>
      <c r="F13" s="58" t="str">
        <f t="shared" si="2"/>
        <v>Aplica</v>
      </c>
      <c r="G13" s="24" t="b">
        <f t="shared" si="0"/>
        <v>1</v>
      </c>
    </row>
    <row r="14" spans="1:10">
      <c r="A14" s="24" t="s">
        <v>47</v>
      </c>
      <c r="B14" s="24" t="s">
        <v>59</v>
      </c>
      <c r="C14" s="24" t="b">
        <f t="shared" si="1"/>
        <v>0</v>
      </c>
      <c r="D14" s="24" t="b">
        <f t="shared" si="3"/>
        <v>0</v>
      </c>
      <c r="E14" s="24" t="b">
        <v>0</v>
      </c>
      <c r="F14" s="58" t="str">
        <f t="shared" si="2"/>
        <v>No aplica</v>
      </c>
      <c r="G14" s="24" t="b">
        <f t="shared" si="0"/>
        <v>0</v>
      </c>
    </row>
    <row r="15" spans="1:10">
      <c r="A15" s="24" t="s">
        <v>60</v>
      </c>
      <c r="B15" s="24" t="s">
        <v>60</v>
      </c>
      <c r="C15" s="24" t="b">
        <f t="shared" si="1"/>
        <v>1</v>
      </c>
      <c r="D15" s="24" t="b">
        <f t="shared" si="3"/>
        <v>1</v>
      </c>
      <c r="E15" s="24" t="b">
        <v>1</v>
      </c>
      <c r="F15" s="58" t="str">
        <f t="shared" si="2"/>
        <v>Aplica</v>
      </c>
      <c r="G15" s="24" t="b">
        <f t="shared" si="0"/>
        <v>1</v>
      </c>
    </row>
    <row r="16" spans="1:10">
      <c r="A16" s="24" t="s">
        <v>61</v>
      </c>
      <c r="B16" s="24" t="s">
        <v>61</v>
      </c>
      <c r="C16" s="24" t="b">
        <f t="shared" si="1"/>
        <v>1</v>
      </c>
      <c r="D16" s="24" t="b">
        <f t="shared" si="3"/>
        <v>1</v>
      </c>
      <c r="E16" s="24" t="b">
        <v>1</v>
      </c>
      <c r="F16" s="58" t="str">
        <f t="shared" si="2"/>
        <v>Aplica</v>
      </c>
      <c r="G16" s="24" t="b">
        <f t="shared" si="0"/>
        <v>1</v>
      </c>
    </row>
    <row r="17" spans="1:7">
      <c r="A17" s="24" t="s">
        <v>62</v>
      </c>
      <c r="B17" s="24" t="s">
        <v>63</v>
      </c>
      <c r="C17" s="24" t="b">
        <f t="shared" si="1"/>
        <v>0</v>
      </c>
      <c r="D17" s="24" t="b">
        <f t="shared" si="3"/>
        <v>0</v>
      </c>
      <c r="E17" s="24" t="b">
        <v>0</v>
      </c>
      <c r="F17" s="58" t="str">
        <f t="shared" si="2"/>
        <v>No aplica</v>
      </c>
      <c r="G17" s="24" t="b">
        <f t="shared" si="0"/>
        <v>0</v>
      </c>
    </row>
    <row r="18" spans="1:7">
      <c r="A18" s="24" t="s">
        <v>64</v>
      </c>
      <c r="B18" s="24" t="s">
        <v>65</v>
      </c>
      <c r="C18" s="24" t="b">
        <f t="shared" si="1"/>
        <v>0</v>
      </c>
      <c r="D18" s="24" t="b">
        <f t="shared" si="3"/>
        <v>0</v>
      </c>
      <c r="E18" s="24" t="b">
        <v>0</v>
      </c>
      <c r="F18" s="58" t="str">
        <f t="shared" si="2"/>
        <v>No aplica</v>
      </c>
      <c r="G18" s="24" t="b">
        <f t="shared" si="0"/>
        <v>0</v>
      </c>
    </row>
    <row r="19" spans="1:7">
      <c r="A19" s="24" t="s">
        <v>66</v>
      </c>
      <c r="B19" s="24" t="s">
        <v>67</v>
      </c>
      <c r="C19" s="24" t="b">
        <f t="shared" si="1"/>
        <v>0</v>
      </c>
      <c r="D19" s="24" t="b">
        <f t="shared" si="3"/>
        <v>0</v>
      </c>
      <c r="E19" s="24" t="b">
        <v>0</v>
      </c>
      <c r="F19" s="58" t="str">
        <f t="shared" si="2"/>
        <v>No aplica</v>
      </c>
      <c r="G19" s="24" t="b">
        <f t="shared" si="0"/>
        <v>0</v>
      </c>
    </row>
    <row r="20" spans="1:7">
      <c r="A20" s="24" t="s">
        <v>68</v>
      </c>
      <c r="B20" s="24" t="s">
        <v>69</v>
      </c>
      <c r="C20" s="24" t="b">
        <f t="shared" si="1"/>
        <v>0</v>
      </c>
      <c r="D20" s="24" t="b">
        <f t="shared" si="3"/>
        <v>0</v>
      </c>
      <c r="E20" s="24" t="b">
        <v>0</v>
      </c>
      <c r="F20" s="58" t="str">
        <f t="shared" si="2"/>
        <v>No aplica</v>
      </c>
      <c r="G20" s="24" t="b">
        <f t="shared" si="0"/>
        <v>0</v>
      </c>
    </row>
    <row r="21" spans="1:7">
      <c r="A21" s="24" t="s">
        <v>70</v>
      </c>
      <c r="B21" s="24" t="s">
        <v>70</v>
      </c>
      <c r="C21" s="24" t="b">
        <f t="shared" si="1"/>
        <v>1</v>
      </c>
      <c r="D21" s="24" t="b">
        <f t="shared" si="3"/>
        <v>1</v>
      </c>
      <c r="E21" s="24" t="b">
        <v>1</v>
      </c>
      <c r="F21" s="58" t="str">
        <f t="shared" si="2"/>
        <v>Aplica</v>
      </c>
      <c r="G21" s="24" t="b">
        <f t="shared" si="0"/>
        <v>1</v>
      </c>
    </row>
    <row r="22" spans="1:7">
      <c r="C22" s="10" t="s">
        <v>71</v>
      </c>
      <c r="D22" s="57" t="s">
        <v>72</v>
      </c>
      <c r="E22" s="10" t="s">
        <v>73</v>
      </c>
      <c r="F22" s="10" t="s">
        <v>74</v>
      </c>
      <c r="G22" s="11" t="s">
        <v>75</v>
      </c>
    </row>
    <row r="25" spans="1:7">
      <c r="A25" s="36" t="s">
        <v>76</v>
      </c>
    </row>
    <row r="26" spans="1:7">
      <c r="A26" s="36" t="s">
        <v>77</v>
      </c>
    </row>
    <row r="27" spans="1:7">
      <c r="A27" s="36" t="s">
        <v>78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FD5F-7492-4494-828E-FB827B2F07A1}">
  <sheetPr>
    <tabColor rgb="FF006666"/>
  </sheetPr>
  <dimension ref="A1:N55"/>
  <sheetViews>
    <sheetView showGridLines="0" topLeftCell="A9" zoomScale="130" zoomScaleNormal="130" workbookViewId="0">
      <selection activeCell="F6" sqref="F6:G6"/>
    </sheetView>
  </sheetViews>
  <sheetFormatPr defaultColWidth="11.42578125" defaultRowHeight="15"/>
  <cols>
    <col min="2" max="2" width="20.140625" customWidth="1"/>
    <col min="3" max="3" width="19" customWidth="1"/>
    <col min="4" max="4" width="25" customWidth="1"/>
    <col min="5" max="5" width="19" customWidth="1"/>
    <col min="6" max="6" width="18.28515625" customWidth="1"/>
    <col min="7" max="7" width="27.5703125" customWidth="1"/>
    <col min="8" max="8" width="5.28515625" customWidth="1"/>
    <col min="9" max="9" width="1.7109375" customWidth="1"/>
    <col min="11" max="11" width="25.140625" customWidth="1"/>
    <col min="12" max="12" width="17.5703125" customWidth="1"/>
    <col min="13" max="13" width="59.42578125" customWidth="1"/>
    <col min="14" max="14" width="29.28515625" customWidth="1"/>
  </cols>
  <sheetData>
    <row r="1" spans="1:14" ht="21">
      <c r="A1" s="12" t="s">
        <v>79</v>
      </c>
      <c r="I1" s="44"/>
    </row>
    <row r="2" spans="1:14">
      <c r="I2" s="44"/>
    </row>
    <row r="3" spans="1:14">
      <c r="B3" s="23" t="s">
        <v>80</v>
      </c>
      <c r="C3" s="23" t="s">
        <v>81</v>
      </c>
      <c r="D3" s="23" t="s">
        <v>82</v>
      </c>
      <c r="E3" s="23" t="s">
        <v>83</v>
      </c>
      <c r="G3" s="20" t="s">
        <v>84</v>
      </c>
      <c r="I3" s="44"/>
    </row>
    <row r="4" spans="1:14" s="34" customFormat="1" ht="82.9" customHeight="1">
      <c r="B4" s="35" t="e" vm="1">
        <v>#VALUE!</v>
      </c>
      <c r="C4" s="21" t="e" cm="1" vm="2">
        <f t="array" aca="1" ref="C4" ca="1">_FV(B4,"Imagen")</f>
        <v>#VALUE!</v>
      </c>
      <c r="D4" s="59" cm="1" vm="3">
        <f t="array" aca="1" ref="D4" ca="1">_FV(B4,"Población")</f>
        <v>127504125</v>
      </c>
      <c r="E4" s="21" cm="1" vm="4">
        <f t="array" aca="1" ref="E4" ca="1">_FV(B4,"Esperanza de vida",TRUE)</f>
        <v>74.992000000000004</v>
      </c>
      <c r="G4" s="21" t="e" vm="5">
        <v>#VALUE!</v>
      </c>
      <c r="I4" s="45"/>
      <c r="K4" s="50" t="s">
        <v>85</v>
      </c>
      <c r="L4" s="50" t="s">
        <v>81</v>
      </c>
      <c r="M4" s="50" t="s">
        <v>86</v>
      </c>
      <c r="N4" s="50" t="s">
        <v>87</v>
      </c>
    </row>
    <row r="5" spans="1:14" s="34" customFormat="1" ht="72.75" customHeight="1">
      <c r="B5" s="35" t="e" vm="6">
        <v>#VALUE!</v>
      </c>
      <c r="C5" s="21" t="e" cm="1" vm="7">
        <f t="array" aca="1" ref="C5" ca="1">_FV(B5,"Imagen")</f>
        <v>#VALUE!</v>
      </c>
      <c r="D5" s="59" cm="1" vm="8">
        <f t="array" aca="1" ref="D5" ca="1">_FV(B5,"Población")</f>
        <v>333287557</v>
      </c>
      <c r="E5" s="21" cm="1" vm="9">
        <f t="array" aca="1" ref="E5" ca="1">_FV(B5,"Esperanza de vida",TRUE)</f>
        <v>78.539024390243895</v>
      </c>
      <c r="I5" s="45"/>
      <c r="K5" s="46" t="s">
        <v>88</v>
      </c>
      <c r="L5" s="49" t="e" vm="10">
        <f>_xlfn.IMAGE(K5)</f>
        <v>#VALUE!</v>
      </c>
      <c r="M5" s="47" t="str" cm="1">
        <f t="array" ref="M5">_xldudf_GPT_VISION($M$4,K5)</f>
        <v>En la imagen se muestra una zapatilla deportiva tipo sneaker, modelo Air Jordan 1 Mid. Es de color blanco con detalles en naranja y el logo característico de Air Jordan en el lateral. Tiene suela blanca y diseño clásico de baloncesto.</v>
      </c>
      <c r="N5" s="47" t="str" cm="1">
        <f t="array" ref="N5">_xldudf_GPT_VISION($N$4,K5)</f>
        <v>Deportivo</v>
      </c>
    </row>
    <row r="6" spans="1:14" s="34" customFormat="1" ht="60">
      <c r="B6" s="35" t="e" vm="11">
        <v>#VALUE!</v>
      </c>
      <c r="C6" s="21" t="e" cm="1" vm="12">
        <f t="array" aca="1" ref="C6" ca="1">_FV(B6,"Imagen")</f>
        <v>#VALUE!</v>
      </c>
      <c r="D6" s="59" cm="1" vm="13">
        <f t="array" aca="1" ref="D6" ca="1">_FV(B6,"Población")</f>
        <v>38929902</v>
      </c>
      <c r="E6" s="21" cm="1" vm="14">
        <f t="array" aca="1" ref="E6" ca="1">_FV(B6,"Esperanza de vida",TRUE)</f>
        <v>81.948780487804896</v>
      </c>
      <c r="I6" s="45"/>
      <c r="K6" s="48" t="s">
        <v>89</v>
      </c>
      <c r="L6" s="49" t="e" vm="15">
        <f t="shared" ref="L6:L9" si="0">_xlfn.IMAGE(K6)</f>
        <v>#VALUE!</v>
      </c>
      <c r="M6" s="47" t="str" cm="1">
        <f t="array" ref="M6">_xldudf_GPT_VISION($M$4,K6)</f>
        <v>En la imagen se observa un par de tenis deportivos de color rosa con detalles en tonos más claros y oscuros. Tienen cordones, suela gruesa y diseño moderno, ideales para correr o hacer ejercicio. El material parece ser sintético y transpirable.</v>
      </c>
      <c r="N6" s="47" t="str" cm="1">
        <f t="array" ref="N6">_xldudf_GPT_VISION($N$4,K6)</f>
        <v>Deportivo</v>
      </c>
    </row>
    <row r="7" spans="1:14" s="34" customFormat="1" ht="75">
      <c r="B7" s="35" t="e" vm="16">
        <v>#VALUE!</v>
      </c>
      <c r="C7" s="21" t="e" cm="1" vm="17">
        <f t="array" aca="1" ref="C7" ca="1">_FV(B7,"Imagen")</f>
        <v>#VALUE!</v>
      </c>
      <c r="D7" s="59" cm="1" vm="18">
        <f t="array" aca="1" ref="D7" ca="1">_FV(B7,"Población")</f>
        <v>19603733</v>
      </c>
      <c r="E7" s="21" cm="1" vm="19">
        <f t="array" aca="1" ref="E7" ca="1">_FV(B7,"Esperanza de vida",TRUE)</f>
        <v>80.042000000000002</v>
      </c>
      <c r="I7" s="45"/>
      <c r="K7" s="48" t="s">
        <v>90</v>
      </c>
      <c r="L7" s="49" t="e" vm="20">
        <f t="shared" si="0"/>
        <v>#VALUE!</v>
      </c>
      <c r="M7" s="47" t="str" cm="1">
        <f t="array" ref="M7">_xldudf_GPT_VISION($M$4,K7)</f>
        <v>La imagen muestra una bota de seguridad de color marrón oscuro con suela y detalles en naranja. Tiene cordones resistentes, puntera reforzada y diseño robusto, ideal para trabajos industriales o de construcción, brindando protección y comodidad al usuario.</v>
      </c>
      <c r="N7" s="47" t="str" cm="1">
        <f t="array" ref="N7">_xldudf_GPT_VISION($N$4,K7)</f>
        <v>Industrial</v>
      </c>
    </row>
    <row r="8" spans="1:14" s="34" customFormat="1" ht="82.9" customHeight="1">
      <c r="B8" s="35" t="e" vm="21">
        <v>#VALUE!</v>
      </c>
      <c r="C8" s="21" t="e" cm="1" vm="22">
        <f t="array" aca="1" ref="C8" ca="1">_FV(B8,"Imagen")</f>
        <v>#VALUE!</v>
      </c>
      <c r="D8" s="59" cm="1" vm="23">
        <f t="array" aca="1" ref="D8" ca="1">_FV(B8,"Población")</f>
        <v>28301696</v>
      </c>
      <c r="E8" s="21" cm="1" vm="24">
        <f t="array" aca="1" ref="E8" ca="1">_FV(B8,"Esperanza de vida",TRUE)</f>
        <v>72.128</v>
      </c>
      <c r="I8" s="45"/>
      <c r="K8" s="48" t="s">
        <v>91</v>
      </c>
      <c r="L8" s="49" t="e" vm="25">
        <f t="shared" si="0"/>
        <v>#VALUE!</v>
      </c>
      <c r="M8" s="47" t="str" cm="1">
        <f t="array" ref="M8">_xldudf_GPT_VISION($M$4,K8)</f>
        <v>La imagen muestra una bota de seguridad de color marrón con detalles en negro y naranja. Está hecha de cuero, tiene suela gruesa antideslizante y refuerzos en la punta y el talón. Es ideal para trabajos industriales o de construcción, brindando protección y comodidad.</v>
      </c>
      <c r="N8" s="47" t="str" cm="1">
        <f t="array" ref="N8">_xldudf_GPT_VISION($N$4,K8)</f>
        <v>Industrial</v>
      </c>
    </row>
    <row r="9" spans="1:14" ht="90">
      <c r="I9" s="44"/>
      <c r="K9" s="48" t="s">
        <v>92</v>
      </c>
      <c r="L9" s="49" t="e" vm="26">
        <f t="shared" si="0"/>
        <v>#VALUE!</v>
      </c>
      <c r="M9" s="47" t="str" cm="1">
        <f t="array" ref="M9">_xldudf_GPT_VISION($M$4,K9)</f>
        <v>En la imagen se observa un par de zapatillas deportivas de color azul con detalles en tonos más claros y oscuros. Tienen cordones blancos y suela blanca, ideales para correr o hacer ejercicio. Su diseño es moderno y cómodo, perfecto para actividades físicas.</v>
      </c>
      <c r="N9" s="47" t="str" cm="1">
        <f t="array" ref="N9">_xldudf_GPT_VISION($N$4,K9)</f>
        <v>Deportivo</v>
      </c>
    </row>
    <row r="10" spans="1:14">
      <c r="I10" s="44"/>
    </row>
    <row r="11" spans="1:14">
      <c r="B11" s="23" t="s">
        <v>93</v>
      </c>
      <c r="C11" s="23" t="s">
        <v>94</v>
      </c>
      <c r="D11" s="23" t="s">
        <v>81</v>
      </c>
      <c r="F11" s="20" t="s">
        <v>84</v>
      </c>
      <c r="I11" s="44"/>
    </row>
    <row r="12" spans="1:14" ht="105">
      <c r="B12" s="21" t="s">
        <v>50</v>
      </c>
      <c r="C12" s="22" t="s">
        <v>95</v>
      </c>
      <c r="D12" s="21" t="e" vm="27">
        <f>_xlfn.IMAGE(C12,B12)</f>
        <v>#VALUE!</v>
      </c>
      <c r="F12" s="21"/>
      <c r="I12" s="44"/>
    </row>
    <row r="13" spans="1:14" ht="105">
      <c r="B13" s="21" t="s">
        <v>96</v>
      </c>
      <c r="C13" s="22" t="s">
        <v>97</v>
      </c>
      <c r="D13" s="21" t="e" vm="28">
        <f t="shared" ref="D13:D17" si="1">_xlfn.IMAGE(C13,B13)</f>
        <v>#VALUE!</v>
      </c>
      <c r="I13" s="44"/>
    </row>
    <row r="14" spans="1:14" ht="75">
      <c r="B14" s="21" t="s">
        <v>49</v>
      </c>
      <c r="C14" s="22" t="s">
        <v>98</v>
      </c>
      <c r="D14" s="21" t="e" vm="29">
        <f t="shared" si="1"/>
        <v>#VALUE!</v>
      </c>
      <c r="F14" s="51" t="s">
        <v>99</v>
      </c>
      <c r="G14" s="51" t="s">
        <v>100</v>
      </c>
      <c r="I14" s="44"/>
    </row>
    <row r="15" spans="1:14" ht="105">
      <c r="B15" s="21" t="s">
        <v>65</v>
      </c>
      <c r="C15" s="22" t="s">
        <v>101</v>
      </c>
      <c r="D15" s="21" t="e" vm="30">
        <f t="shared" si="1"/>
        <v>#VALUE!</v>
      </c>
      <c r="F15" s="21" t="s">
        <v>49</v>
      </c>
      <c r="G15" s="21" t="e" vm="31">
        <f>_xlfn.XLOOKUP(F15,B12:B17,D12:D17,"",0)</f>
        <v>#VALUE!</v>
      </c>
      <c r="I15" s="44"/>
    </row>
    <row r="16" spans="1:14" ht="120">
      <c r="B16" s="21" t="s">
        <v>52</v>
      </c>
      <c r="C16" s="22" t="s">
        <v>102</v>
      </c>
      <c r="D16" s="21" t="e" vm="32">
        <f t="shared" si="1"/>
        <v>#VALUE!</v>
      </c>
      <c r="I16" s="44"/>
    </row>
    <row r="17" spans="2:9" ht="162.75" customHeight="1">
      <c r="B17" s="21" t="s">
        <v>47</v>
      </c>
      <c r="C17" s="22" t="s">
        <v>103</v>
      </c>
      <c r="D17" s="21" t="e" vm="33">
        <f t="shared" si="1"/>
        <v>#VALUE!</v>
      </c>
      <c r="I17" s="44"/>
    </row>
    <row r="18" spans="2:9">
      <c r="I18" s="44"/>
    </row>
    <row r="19" spans="2:9">
      <c r="I19" s="44"/>
    </row>
    <row r="20" spans="2:9">
      <c r="I20" s="44"/>
    </row>
    <row r="21" spans="2:9">
      <c r="I21" s="44"/>
    </row>
    <row r="22" spans="2:9">
      <c r="I22" s="44"/>
    </row>
    <row r="23" spans="2:9">
      <c r="I23" s="44"/>
    </row>
    <row r="24" spans="2:9">
      <c r="I24" s="44"/>
    </row>
    <row r="25" spans="2:9">
      <c r="I25" s="44"/>
    </row>
    <row r="26" spans="2:9">
      <c r="I26" s="44"/>
    </row>
    <row r="27" spans="2:9">
      <c r="I27" s="44"/>
    </row>
    <row r="28" spans="2:9">
      <c r="I28" s="44"/>
    </row>
    <row r="29" spans="2:9">
      <c r="I29" s="44"/>
    </row>
    <row r="30" spans="2:9">
      <c r="I30" s="44"/>
    </row>
    <row r="31" spans="2:9">
      <c r="I31" s="44"/>
    </row>
    <row r="32" spans="2:9">
      <c r="I32" s="44"/>
    </row>
    <row r="33" spans="9:9">
      <c r="I33" s="44"/>
    </row>
    <row r="34" spans="9:9">
      <c r="I34" s="44"/>
    </row>
    <row r="35" spans="9:9">
      <c r="I35" s="44"/>
    </row>
    <row r="36" spans="9:9">
      <c r="I36" s="44"/>
    </row>
    <row r="37" spans="9:9">
      <c r="I37" s="44"/>
    </row>
    <row r="38" spans="9:9">
      <c r="I38" s="44"/>
    </row>
    <row r="39" spans="9:9">
      <c r="I39" s="44"/>
    </row>
    <row r="40" spans="9:9">
      <c r="I40" s="44"/>
    </row>
    <row r="41" spans="9:9">
      <c r="I41" s="44"/>
    </row>
    <row r="42" spans="9:9">
      <c r="I42" s="44"/>
    </row>
    <row r="43" spans="9:9">
      <c r="I43" s="44"/>
    </row>
    <row r="44" spans="9:9">
      <c r="I44" s="44"/>
    </row>
    <row r="45" spans="9:9">
      <c r="I45" s="44"/>
    </row>
    <row r="46" spans="9:9">
      <c r="I46" s="44"/>
    </row>
    <row r="47" spans="9:9">
      <c r="I47" s="44"/>
    </row>
    <row r="48" spans="9:9">
      <c r="I48" s="44"/>
    </row>
    <row r="49" spans="9:9">
      <c r="I49" s="44"/>
    </row>
    <row r="50" spans="9:9">
      <c r="I50" s="44"/>
    </row>
    <row r="51" spans="9:9">
      <c r="I51" s="44"/>
    </row>
    <row r="52" spans="9:9">
      <c r="I52" s="44"/>
    </row>
    <row r="53" spans="9:9">
      <c r="I53" s="44"/>
    </row>
    <row r="54" spans="9:9">
      <c r="I54" s="44"/>
    </row>
    <row r="55" spans="9:9">
      <c r="I55" s="44"/>
    </row>
  </sheetData>
  <dataValidations count="3">
    <dataValidation type="list" allowBlank="1" showInputMessage="1" showErrorMessage="1" sqref="G4" xr:uid="{1B95AA5B-2517-4B0F-8037-2BD23F7C1475}">
      <formula1>$C$4:$C$8</formula1>
    </dataValidation>
    <dataValidation type="list" allowBlank="1" showInputMessage="1" showErrorMessage="1" sqref="F12" xr:uid="{EEE9D73F-C9E6-4D43-86FD-6FAF026162A1}">
      <formula1>$D$12:$D$17</formula1>
    </dataValidation>
    <dataValidation type="list" allowBlank="1" showInputMessage="1" showErrorMessage="1" sqref="F15" xr:uid="{F88F6812-FB61-4FC2-A11F-C0F13DA076C0}">
      <formula1>$B$12:$B$17</formula1>
    </dataValidation>
  </dataValidations>
  <hyperlinks>
    <hyperlink ref="K5" r:id="rId1" xr:uid="{BA9F96C4-5061-43FF-A717-3DECB3F8349D}"/>
    <hyperlink ref="K6" r:id="rId2" xr:uid="{2ACFB82F-B9F9-47B0-8C57-0D8CADDD593F}"/>
    <hyperlink ref="K7" r:id="rId3" xr:uid="{EAE1A9E3-43F2-46B9-902C-F8D94E43C1D2}"/>
    <hyperlink ref="K8" r:id="rId4" xr:uid="{0B5D943B-8545-49BE-BE09-35BD0198832E}"/>
    <hyperlink ref="K9" r:id="rId5" xr:uid="{749331B9-1320-405F-B632-A34CA0AFA07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B6E5E-31CE-4544-BAC3-AC10D4B8FEE8}">
  <sheetPr>
    <tabColor rgb="FF006666"/>
  </sheetPr>
  <dimension ref="A1:K20"/>
  <sheetViews>
    <sheetView topLeftCell="D8" zoomScale="145" zoomScaleNormal="145" workbookViewId="0">
      <selection activeCell="H2" sqref="H2"/>
    </sheetView>
  </sheetViews>
  <sheetFormatPr defaultColWidth="11.5703125" defaultRowHeight="15"/>
  <cols>
    <col min="1" max="1" width="13.7109375" style="1" bestFit="1" customWidth="1"/>
    <col min="2" max="2" width="12.7109375" style="1" customWidth="1"/>
    <col min="3" max="3" width="23" style="1" customWidth="1"/>
    <col min="4" max="5" width="12.7109375" style="1" customWidth="1"/>
    <col min="6" max="6" width="29.7109375" style="1" customWidth="1"/>
    <col min="7" max="7" width="12.7109375" style="1" customWidth="1"/>
    <col min="8" max="8" width="14.42578125" style="1" customWidth="1"/>
    <col min="9" max="9" width="36.140625" style="1" customWidth="1"/>
    <col min="10" max="11" width="20" style="1" customWidth="1"/>
    <col min="12" max="16384" width="11.5703125" style="1"/>
  </cols>
  <sheetData>
    <row r="1" spans="1:11" ht="26.25" thickBot="1">
      <c r="A1" s="26" t="s">
        <v>104</v>
      </c>
      <c r="B1" s="27">
        <v>2010</v>
      </c>
      <c r="C1" s="27">
        <v>2011</v>
      </c>
      <c r="D1" s="27">
        <v>2012</v>
      </c>
      <c r="E1" s="27">
        <v>2013</v>
      </c>
      <c r="F1" s="27">
        <v>2014</v>
      </c>
      <c r="G1" s="27">
        <v>2015</v>
      </c>
      <c r="H1" s="27" t="s">
        <v>105</v>
      </c>
      <c r="I1" s="27" t="s">
        <v>106</v>
      </c>
      <c r="J1" s="27" t="s">
        <v>107</v>
      </c>
      <c r="K1" s="27" t="s">
        <v>108</v>
      </c>
    </row>
    <row r="2" spans="1:11" ht="36" customHeight="1" thickBot="1">
      <c r="A2" s="2" t="s">
        <v>109</v>
      </c>
      <c r="B2" s="3">
        <v>2023154</v>
      </c>
      <c r="C2" s="3">
        <v>8366894</v>
      </c>
      <c r="D2" s="3">
        <v>-444697</v>
      </c>
      <c r="E2" s="3">
        <v>-9670897</v>
      </c>
      <c r="F2" s="3">
        <v>190473</v>
      </c>
      <c r="G2" s="3">
        <v>593800</v>
      </c>
      <c r="H2" s="3">
        <f>SUM(B2:G2)</f>
        <v>1058727</v>
      </c>
      <c r="I2" s="33"/>
      <c r="J2" s="4"/>
      <c r="K2" s="4"/>
    </row>
    <row r="3" spans="1:11" ht="36" customHeight="1" thickBot="1">
      <c r="A3" s="2" t="s">
        <v>110</v>
      </c>
      <c r="B3" s="3">
        <v>1619372</v>
      </c>
      <c r="C3" s="3">
        <v>913524</v>
      </c>
      <c r="D3" s="3">
        <v>8757571</v>
      </c>
      <c r="E3" s="3">
        <v>1805660</v>
      </c>
      <c r="F3" s="3">
        <v>-2013375</v>
      </c>
      <c r="G3" s="3">
        <v>955370</v>
      </c>
      <c r="H3" s="3">
        <f t="shared" ref="H3:H11" si="0">SUM(B3:G3)</f>
        <v>12038122</v>
      </c>
      <c r="I3" s="33"/>
      <c r="J3" s="4"/>
      <c r="K3" s="4"/>
    </row>
    <row r="4" spans="1:11" ht="36" customHeight="1" thickBot="1">
      <c r="A4" s="2" t="s">
        <v>111</v>
      </c>
      <c r="B4" s="3">
        <v>3230734</v>
      </c>
      <c r="C4" s="3">
        <v>9133822</v>
      </c>
      <c r="D4" s="3">
        <v>7338319</v>
      </c>
      <c r="E4" s="3">
        <v>-7362189</v>
      </c>
      <c r="F4" s="3">
        <v>4907552</v>
      </c>
      <c r="G4" s="3">
        <v>1910412</v>
      </c>
      <c r="H4" s="3">
        <f t="shared" si="0"/>
        <v>19158650</v>
      </c>
      <c r="I4" s="33"/>
      <c r="J4" s="4"/>
      <c r="K4" s="4"/>
    </row>
    <row r="5" spans="1:11" ht="36" customHeight="1" thickBot="1">
      <c r="A5" s="2" t="s">
        <v>112</v>
      </c>
      <c r="B5" s="3">
        <v>5333414</v>
      </c>
      <c r="C5" s="3">
        <v>3749338</v>
      </c>
      <c r="D5" s="3">
        <v>5693640</v>
      </c>
      <c r="E5" s="3">
        <v>9703152</v>
      </c>
      <c r="F5" s="3">
        <v>2465406</v>
      </c>
      <c r="G5" s="3">
        <v>3400082</v>
      </c>
      <c r="H5" s="3">
        <f t="shared" si="0"/>
        <v>30345032</v>
      </c>
      <c r="I5" s="33"/>
      <c r="J5" s="4"/>
      <c r="K5" s="4"/>
    </row>
    <row r="6" spans="1:11" ht="36" customHeight="1" thickBot="1">
      <c r="A6" s="2" t="s">
        <v>113</v>
      </c>
      <c r="B6" s="3">
        <v>1386038</v>
      </c>
      <c r="C6" s="3">
        <v>2243013</v>
      </c>
      <c r="D6" s="3">
        <v>2072628</v>
      </c>
      <c r="E6" s="3">
        <v>1587045</v>
      </c>
      <c r="F6" s="3">
        <v>-5679205</v>
      </c>
      <c r="G6" s="3">
        <v>6496349</v>
      </c>
      <c r="H6" s="3">
        <f t="shared" si="0"/>
        <v>8105868</v>
      </c>
      <c r="I6" s="33"/>
      <c r="J6" s="4"/>
      <c r="K6" s="4"/>
    </row>
    <row r="7" spans="1:11" ht="36" customHeight="1" thickBot="1">
      <c r="A7" s="2" t="s">
        <v>114</v>
      </c>
      <c r="B7" s="3">
        <v>2973742</v>
      </c>
      <c r="C7" s="3">
        <v>5212141</v>
      </c>
      <c r="D7" s="3">
        <v>7111887</v>
      </c>
      <c r="E7" s="3">
        <v>1690068</v>
      </c>
      <c r="F7" s="3">
        <v>5897536</v>
      </c>
      <c r="G7" s="3">
        <v>8890620</v>
      </c>
      <c r="H7" s="3">
        <f t="shared" si="0"/>
        <v>31775994</v>
      </c>
      <c r="I7" s="33"/>
      <c r="J7" s="4"/>
      <c r="K7" s="4"/>
    </row>
    <row r="8" spans="1:11" ht="36" customHeight="1" thickBot="1">
      <c r="A8" s="2" t="s">
        <v>115</v>
      </c>
      <c r="B8" s="3">
        <v>5948922</v>
      </c>
      <c r="C8" s="3">
        <v>6083752</v>
      </c>
      <c r="D8" s="3">
        <v>3429234</v>
      </c>
      <c r="E8" s="3">
        <v>9861433</v>
      </c>
      <c r="F8" s="3">
        <v>8649771</v>
      </c>
      <c r="G8" s="3">
        <v>6034603</v>
      </c>
      <c r="H8" s="3">
        <f t="shared" si="0"/>
        <v>40007715</v>
      </c>
      <c r="I8" s="33"/>
      <c r="J8" s="4"/>
      <c r="K8" s="4"/>
    </row>
    <row r="9" spans="1:11" ht="36" customHeight="1" thickBot="1">
      <c r="A9" s="2" t="s">
        <v>116</v>
      </c>
      <c r="B9" s="3">
        <v>9256247</v>
      </c>
      <c r="C9" s="3">
        <v>9757353</v>
      </c>
      <c r="D9" s="3">
        <v>1910899</v>
      </c>
      <c r="E9" s="3">
        <v>5483767</v>
      </c>
      <c r="F9" s="3">
        <v>349338</v>
      </c>
      <c r="G9" s="3">
        <v>5519000</v>
      </c>
      <c r="H9" s="3">
        <f t="shared" si="0"/>
        <v>32276604</v>
      </c>
      <c r="I9" s="33"/>
      <c r="J9" s="4"/>
      <c r="K9" s="4"/>
    </row>
    <row r="10" spans="1:11" ht="36" customHeight="1" thickBot="1">
      <c r="A10" s="2" t="s">
        <v>117</v>
      </c>
      <c r="B10" s="3">
        <v>4845972</v>
      </c>
      <c r="C10" s="3">
        <v>1149432</v>
      </c>
      <c r="D10" s="3">
        <v>110198</v>
      </c>
      <c r="E10" s="3">
        <v>6907098</v>
      </c>
      <c r="F10" s="3">
        <v>5438110</v>
      </c>
      <c r="G10" s="3">
        <v>6863764</v>
      </c>
      <c r="H10" s="3">
        <f t="shared" si="0"/>
        <v>25314574</v>
      </c>
      <c r="I10" s="33"/>
      <c r="J10" s="4"/>
      <c r="K10" s="4"/>
    </row>
    <row r="11" spans="1:11" ht="36" customHeight="1" thickBot="1">
      <c r="A11" s="2" t="s">
        <v>118</v>
      </c>
      <c r="B11" s="3">
        <v>1674095</v>
      </c>
      <c r="C11" s="3">
        <v>5365695</v>
      </c>
      <c r="D11" s="3">
        <v>9240380</v>
      </c>
      <c r="E11" s="3">
        <v>2604948</v>
      </c>
      <c r="F11" s="3">
        <v>2190082</v>
      </c>
      <c r="G11" s="3">
        <v>4391981</v>
      </c>
      <c r="H11" s="3">
        <f t="shared" si="0"/>
        <v>25467181</v>
      </c>
      <c r="I11" s="33"/>
      <c r="J11" s="4"/>
      <c r="K11" s="4"/>
    </row>
    <row r="12" spans="1:11" ht="15.75" thickBot="1"/>
    <row r="13" spans="1:11" ht="26.25" thickBot="1">
      <c r="B13" s="27" t="s">
        <v>109</v>
      </c>
      <c r="C13" s="27" t="s">
        <v>119</v>
      </c>
      <c r="D13" s="5"/>
      <c r="E13" s="27" t="s">
        <v>110</v>
      </c>
      <c r="F13" s="27" t="s">
        <v>120</v>
      </c>
      <c r="H13" s="27" t="s">
        <v>113</v>
      </c>
      <c r="I13" s="27" t="s">
        <v>121</v>
      </c>
    </row>
    <row r="14" spans="1:11" ht="15.75" thickBot="1">
      <c r="B14" s="3">
        <v>2023154</v>
      </c>
      <c r="C14" s="52" t="str">
        <f>REPT("|",B14/"100000")</f>
        <v>||||||||||||||||||||</v>
      </c>
      <c r="E14" s="3">
        <v>1619372</v>
      </c>
      <c r="F14" s="43" t="str">
        <f>REPT("⭐",E14/500000)</f>
        <v>⭐⭐⭐</v>
      </c>
      <c r="H14" s="3">
        <v>1386038</v>
      </c>
      <c r="I14" s="6" t="str">
        <f>IF(H14&lt;=0,REPT("☹️",H14/-250000),REPT("😁",H14/250000))</f>
        <v>😁😁😁😁😁</v>
      </c>
    </row>
    <row r="15" spans="1:11" ht="15.75" thickBot="1">
      <c r="B15" s="3">
        <v>8366894</v>
      </c>
      <c r="C15" s="52" t="str">
        <f t="shared" ref="C15:C19" si="1">REPT("|",B15/"100000")</f>
        <v>|||||||||||||||||||||||||||||||||||||||||||||||||||||||||||||||||||||||||||||||||||</v>
      </c>
      <c r="E15" s="3">
        <v>913524</v>
      </c>
      <c r="F15" s="43" t="str">
        <f t="shared" ref="F15:F19" si="2">REPT("⭐",E15/500000)</f>
        <v>⭐</v>
      </c>
      <c r="H15" s="3">
        <v>2243013</v>
      </c>
      <c r="I15" s="6" t="str">
        <f t="shared" ref="I15:I19" si="3">IF(H15&lt;=0,REPT("☹️",H15/-250000),REPT("😁",H15/250000))</f>
        <v>😁😁😁😁😁😁😁😁</v>
      </c>
    </row>
    <row r="16" spans="1:11" ht="15.75" thickBot="1">
      <c r="B16" s="3">
        <v>444697</v>
      </c>
      <c r="C16" s="52" t="str">
        <f t="shared" si="1"/>
        <v>||||</v>
      </c>
      <c r="E16" s="3">
        <v>3000000</v>
      </c>
      <c r="F16" s="43" t="str">
        <f t="shared" si="2"/>
        <v>⭐⭐⭐⭐⭐⭐</v>
      </c>
      <c r="H16" s="3">
        <v>-2072628</v>
      </c>
      <c r="I16" s="6" t="str">
        <f t="shared" si="3"/>
        <v>☹️☹️☹️☹️☹️☹️☹️☹️</v>
      </c>
    </row>
    <row r="17" spans="2:9" ht="15.75" thickBot="1">
      <c r="B17" s="3">
        <v>9670897</v>
      </c>
      <c r="C17" s="52" t="str">
        <f t="shared" si="1"/>
        <v>||||||||||||||||||||||||||||||||||||||||||||||||||||||||||||||||||||||||||||||||||||||||||||||||</v>
      </c>
      <c r="E17" s="3">
        <v>1805660</v>
      </c>
      <c r="F17" s="43" t="str">
        <f t="shared" si="2"/>
        <v>⭐⭐⭐</v>
      </c>
      <c r="H17" s="3">
        <v>1587045</v>
      </c>
      <c r="I17" s="6" t="str">
        <f t="shared" si="3"/>
        <v>😁😁😁😁😁😁</v>
      </c>
    </row>
    <row r="18" spans="2:9" ht="15.75" thickBot="1">
      <c r="B18" s="3">
        <v>190473</v>
      </c>
      <c r="C18" s="52" t="str">
        <f t="shared" si="1"/>
        <v>|</v>
      </c>
      <c r="E18" s="3">
        <v>2013375</v>
      </c>
      <c r="F18" s="43" t="str">
        <f t="shared" si="2"/>
        <v>⭐⭐⭐⭐</v>
      </c>
      <c r="H18" s="3">
        <v>-1679205</v>
      </c>
      <c r="I18" s="6" t="str">
        <f t="shared" si="3"/>
        <v>☹️☹️☹️☹️☹️☹️</v>
      </c>
    </row>
    <row r="19" spans="2:9" ht="15.75" thickBot="1">
      <c r="B19" s="3">
        <v>593800</v>
      </c>
      <c r="C19" s="52" t="str">
        <f t="shared" si="1"/>
        <v>|||||</v>
      </c>
      <c r="E19" s="3">
        <v>955370</v>
      </c>
      <c r="F19" s="43" t="str">
        <f t="shared" si="2"/>
        <v>⭐</v>
      </c>
      <c r="H19" s="3">
        <v>2496349</v>
      </c>
      <c r="I19" s="6" t="str">
        <f t="shared" si="3"/>
        <v>😁😁😁😁😁😁😁😁😁</v>
      </c>
    </row>
    <row r="20" spans="2:9">
      <c r="B20" s="7" t="s">
        <v>122</v>
      </c>
      <c r="E20" s="7" t="s">
        <v>123</v>
      </c>
      <c r="H20" s="7" t="s">
        <v>124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high="1" low="1" xr2:uid="{CAA72E0B-9AB0-461F-A988-FD26836094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theme="9"/>
          <x14:colorLow rgb="FFFFFF00"/>
          <x14:sparklines>
            <x14:sparkline>
              <xm:f>MINIGRÁFICOS!B2:G2</xm:f>
              <xm:sqref>I2</xm:sqref>
            </x14:sparkline>
            <x14:sparkline>
              <xm:f>MINIGRÁFICOS!B3:G3</xm:f>
              <xm:sqref>I3</xm:sqref>
            </x14:sparkline>
            <x14:sparkline>
              <xm:f>MINIGRÁFICOS!B4:G4</xm:f>
              <xm:sqref>I4</xm:sqref>
            </x14:sparkline>
            <x14:sparkline>
              <xm:f>MINIGRÁFICOS!B5:G5</xm:f>
              <xm:sqref>I5</xm:sqref>
            </x14:sparkline>
            <x14:sparkline>
              <xm:f>MINIGRÁFICOS!B6:G6</xm:f>
              <xm:sqref>I6</xm:sqref>
            </x14:sparkline>
            <x14:sparkline>
              <xm:f>MINIGRÁFICOS!B7:G7</xm:f>
              <xm:sqref>I7</xm:sqref>
            </x14:sparkline>
            <x14:sparkline>
              <xm:f>MINIGRÁFICOS!B8:G8</xm:f>
              <xm:sqref>I8</xm:sqref>
            </x14:sparkline>
            <x14:sparkline>
              <xm:f>MINIGRÁFICOS!B9:G9</xm:f>
              <xm:sqref>I9</xm:sqref>
            </x14:sparkline>
            <x14:sparkline>
              <xm:f>MINIGRÁFICOS!B10:G10</xm:f>
              <xm:sqref>I10</xm:sqref>
            </x14:sparkline>
            <x14:sparkline>
              <xm:f>MINIGRÁFICOS!B11:G11</xm:f>
              <xm:sqref>I11</xm:sqref>
            </x14:sparkline>
          </x14:sparklines>
        </x14:sparklineGroup>
        <x14:sparklineGroup type="column" displayEmptyCellsAs="gap" high="1" low="1" xr2:uid="{6B47B3A2-C39E-4F99-80CA-5C176F1D40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theme="9"/>
          <x14:colorLow rgb="FFFF0000"/>
          <x14:sparklines>
            <x14:sparkline>
              <xm:f>MINIGRÁFICOS!B2:G2</xm:f>
              <xm:sqref>J2</xm:sqref>
            </x14:sparkline>
            <x14:sparkline>
              <xm:f>MINIGRÁFICOS!B3:G3</xm:f>
              <xm:sqref>J3</xm:sqref>
            </x14:sparkline>
            <x14:sparkline>
              <xm:f>MINIGRÁFICOS!B4:G4</xm:f>
              <xm:sqref>J4</xm:sqref>
            </x14:sparkline>
            <x14:sparkline>
              <xm:f>MINIGRÁFICOS!B5:G5</xm:f>
              <xm:sqref>J5</xm:sqref>
            </x14:sparkline>
            <x14:sparkline>
              <xm:f>MINIGRÁFICOS!B6:G6</xm:f>
              <xm:sqref>J6</xm:sqref>
            </x14:sparkline>
            <x14:sparkline>
              <xm:f>MINIGRÁFICOS!B7:G7</xm:f>
              <xm:sqref>J7</xm:sqref>
            </x14:sparkline>
            <x14:sparkline>
              <xm:f>MINIGRÁFICOS!B8:G8</xm:f>
              <xm:sqref>J8</xm:sqref>
            </x14:sparkline>
            <x14:sparkline>
              <xm:f>MINIGRÁFICOS!B9:G9</xm:f>
              <xm:sqref>J9</xm:sqref>
            </x14:sparkline>
            <x14:sparkline>
              <xm:f>MINIGRÁFICOS!B10:G10</xm:f>
              <xm:sqref>J10</xm:sqref>
            </x14:sparkline>
            <x14:sparkline>
              <xm:f>MINIGRÁFICOS!B11:G11</xm:f>
              <xm:sqref>J11</xm:sqref>
            </x14:sparkline>
          </x14:sparklines>
        </x14:sparklineGroup>
        <x14:sparklineGroup type="stacked" displayEmptyCellsAs="gap" negative="1" xr2:uid="{CF273F77-9440-461F-8438-C1019A64FA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MINIGRÁFICOS!B2:G2</xm:f>
              <xm:sqref>K2</xm:sqref>
            </x14:sparkline>
            <x14:sparkline>
              <xm:f>MINIGRÁFICOS!B3:G3</xm:f>
              <xm:sqref>K3</xm:sqref>
            </x14:sparkline>
            <x14:sparkline>
              <xm:f>MINIGRÁFICOS!B4:G4</xm:f>
              <xm:sqref>K4</xm:sqref>
            </x14:sparkline>
            <x14:sparkline>
              <xm:f>MINIGRÁFICOS!B5:G5</xm:f>
              <xm:sqref>K5</xm:sqref>
            </x14:sparkline>
            <x14:sparkline>
              <xm:f>MINIGRÁFICOS!B6:G6</xm:f>
              <xm:sqref>K6</xm:sqref>
            </x14:sparkline>
            <x14:sparkline>
              <xm:f>MINIGRÁFICOS!B7:G7</xm:f>
              <xm:sqref>K7</xm:sqref>
            </x14:sparkline>
            <x14:sparkline>
              <xm:f>MINIGRÁFICOS!B8:G8</xm:f>
              <xm:sqref>K8</xm:sqref>
            </x14:sparkline>
            <x14:sparkline>
              <xm:f>MINIGRÁFICOS!B9:G9</xm:f>
              <xm:sqref>K9</xm:sqref>
            </x14:sparkline>
            <x14:sparkline>
              <xm:f>MINIGRÁFICOS!B10:G10</xm:f>
              <xm:sqref>K10</xm:sqref>
            </x14:sparkline>
            <x14:sparkline>
              <xm:f>MINIGRÁFICOS!B11:G11</xm:f>
              <xm:sqref>K11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60A9-400A-40C7-9902-448C5659FE34}">
  <sheetPr>
    <tabColor rgb="FF006666"/>
  </sheetPr>
  <dimension ref="A1:M13"/>
  <sheetViews>
    <sheetView topLeftCell="A7" zoomScale="205" zoomScaleNormal="205" workbookViewId="0">
      <selection activeCell="C13" sqref="C13"/>
    </sheetView>
  </sheetViews>
  <sheetFormatPr defaultColWidth="11.5703125" defaultRowHeight="15"/>
  <cols>
    <col min="1" max="1" width="16.85546875" style="8" bestFit="1" customWidth="1"/>
    <col min="2" max="5" width="3.5703125" style="8" customWidth="1"/>
    <col min="6" max="6" width="4" style="8" customWidth="1"/>
    <col min="7" max="11" width="3.5703125" style="8" customWidth="1"/>
    <col min="12" max="12" width="15.5703125" style="8" customWidth="1"/>
    <col min="13" max="13" width="39.85546875" style="8" customWidth="1"/>
    <col min="14" max="16384" width="11.5703125" style="8"/>
  </cols>
  <sheetData>
    <row r="1" spans="1:13">
      <c r="A1" s="29" t="s">
        <v>125</v>
      </c>
      <c r="B1" s="29">
        <v>1</v>
      </c>
      <c r="C1" s="29">
        <v>2</v>
      </c>
      <c r="D1" s="29">
        <v>3</v>
      </c>
      <c r="E1" s="29">
        <v>4</v>
      </c>
      <c r="F1" s="29">
        <v>5</v>
      </c>
      <c r="G1" s="29">
        <v>6</v>
      </c>
      <c r="H1" s="29">
        <v>7</v>
      </c>
      <c r="I1" s="29">
        <v>8</v>
      </c>
      <c r="J1" s="29">
        <v>9</v>
      </c>
      <c r="K1" s="29">
        <v>10</v>
      </c>
      <c r="L1" s="29" t="s">
        <v>126</v>
      </c>
      <c r="M1" s="32" t="s">
        <v>127</v>
      </c>
    </row>
    <row r="2" spans="1:13">
      <c r="A2" s="28" t="s">
        <v>128</v>
      </c>
      <c r="B2" s="53" t="b">
        <v>1</v>
      </c>
      <c r="C2" s="53" t="b">
        <v>1</v>
      </c>
      <c r="D2" s="53" t="b">
        <v>0</v>
      </c>
      <c r="E2" s="53" t="b">
        <v>0</v>
      </c>
      <c r="F2" s="53" t="b">
        <v>1</v>
      </c>
      <c r="G2" s="53" t="b">
        <v>0</v>
      </c>
      <c r="H2" s="53" t="b">
        <v>1</v>
      </c>
      <c r="I2" s="53" t="b">
        <v>1</v>
      </c>
      <c r="J2" s="53" t="b">
        <v>0</v>
      </c>
      <c r="K2" s="53" t="b">
        <v>1</v>
      </c>
      <c r="L2" s="54" t="str">
        <f>REPT("|",COUNTIF(B2:K2,TRUE)*10)</f>
        <v>||||||||||||||||||||||||||||||||||||||||||||||||||||||||||||</v>
      </c>
      <c r="M2" s="55">
        <f>COUNTIF(B2:K2,TRUE)/10</f>
        <v>0.6</v>
      </c>
    </row>
    <row r="3" spans="1:13">
      <c r="A3" s="28" t="s">
        <v>129</v>
      </c>
      <c r="B3" s="53" t="b">
        <v>0</v>
      </c>
      <c r="C3" s="53" t="b">
        <v>1</v>
      </c>
      <c r="D3" s="53" t="b">
        <v>0</v>
      </c>
      <c r="E3" s="53" t="b">
        <v>0</v>
      </c>
      <c r="F3" s="53" t="b">
        <v>0</v>
      </c>
      <c r="G3" s="53" t="b">
        <v>1</v>
      </c>
      <c r="H3" s="53" t="b">
        <v>1</v>
      </c>
      <c r="I3" s="53" t="b">
        <v>1</v>
      </c>
      <c r="J3" s="53" t="b">
        <v>1</v>
      </c>
      <c r="K3" s="53" t="b">
        <v>0</v>
      </c>
      <c r="L3" s="54" t="str">
        <f t="shared" ref="L3:L10" si="0">REPT("|",COUNTIF(B3:K3,TRUE)*10)</f>
        <v>||||||||||||||||||||||||||||||||||||||||||||||||||</v>
      </c>
      <c r="M3" s="55"/>
    </row>
    <row r="4" spans="1:13">
      <c r="A4" s="28" t="s">
        <v>130</v>
      </c>
      <c r="B4" s="53" t="b">
        <v>1</v>
      </c>
      <c r="C4" s="53" t="b">
        <v>1</v>
      </c>
      <c r="D4" s="53" t="b">
        <v>1</v>
      </c>
      <c r="E4" s="53" t="b">
        <v>1</v>
      </c>
      <c r="F4" s="53" t="b">
        <v>1</v>
      </c>
      <c r="G4" s="53" t="b">
        <v>1</v>
      </c>
      <c r="H4" s="53" t="b">
        <v>1</v>
      </c>
      <c r="I4" s="53" t="b">
        <v>1</v>
      </c>
      <c r="J4" s="53" t="b">
        <v>0</v>
      </c>
      <c r="K4" s="53" t="b">
        <v>0</v>
      </c>
      <c r="L4" s="54" t="str">
        <f t="shared" si="0"/>
        <v>||||||||||||||||||||||||||||||||||||||||||||||||||||||||||||||||||||||||||||||||</v>
      </c>
      <c r="M4" s="56"/>
    </row>
    <row r="5" spans="1:13">
      <c r="A5" s="28" t="s">
        <v>131</v>
      </c>
      <c r="B5" s="53" t="b">
        <v>1</v>
      </c>
      <c r="C5" s="53" t="b">
        <v>0</v>
      </c>
      <c r="D5" s="53" t="b">
        <v>1</v>
      </c>
      <c r="E5" s="53" t="b">
        <v>1</v>
      </c>
      <c r="F5" s="53" t="b">
        <v>1</v>
      </c>
      <c r="G5" s="53" t="b">
        <v>1</v>
      </c>
      <c r="H5" s="53" t="b">
        <v>1</v>
      </c>
      <c r="I5" s="53" t="b">
        <v>0</v>
      </c>
      <c r="J5" s="53" t="b">
        <v>1</v>
      </c>
      <c r="K5" s="53" t="b">
        <v>0</v>
      </c>
      <c r="L5" s="54" t="str">
        <f t="shared" si="0"/>
        <v>||||||||||||||||||||||||||||||||||||||||||||||||||||||||||||||||||||||</v>
      </c>
      <c r="M5" s="55"/>
    </row>
    <row r="6" spans="1:13">
      <c r="A6" s="28" t="s">
        <v>132</v>
      </c>
      <c r="B6" s="53" t="b">
        <v>1</v>
      </c>
      <c r="C6" s="53" t="b">
        <v>1</v>
      </c>
      <c r="D6" s="53" t="b">
        <v>0</v>
      </c>
      <c r="E6" s="53" t="b">
        <v>0</v>
      </c>
      <c r="F6" s="53" t="b">
        <v>0</v>
      </c>
      <c r="G6" s="53" t="b">
        <v>1</v>
      </c>
      <c r="H6" s="53" t="b">
        <v>0</v>
      </c>
      <c r="I6" s="53" t="b">
        <v>0</v>
      </c>
      <c r="J6" s="53" t="b">
        <v>1</v>
      </c>
      <c r="K6" s="53" t="b">
        <v>1</v>
      </c>
      <c r="L6" s="54" t="str">
        <f>REPT("|",COUNTIF(B6:K6,TRUE)*10)</f>
        <v>||||||||||||||||||||||||||||||||||||||||||||||||||</v>
      </c>
      <c r="M6" s="55"/>
    </row>
    <row r="7" spans="1:13">
      <c r="A7" s="28" t="s">
        <v>133</v>
      </c>
      <c r="B7" s="53" t="b">
        <v>0</v>
      </c>
      <c r="C7" s="53" t="b">
        <v>0</v>
      </c>
      <c r="D7" s="53" t="b">
        <v>1</v>
      </c>
      <c r="E7" s="53" t="b">
        <v>0</v>
      </c>
      <c r="F7" s="53" t="b">
        <v>0</v>
      </c>
      <c r="G7" s="53" t="b">
        <v>1</v>
      </c>
      <c r="H7" s="53" t="b">
        <v>1</v>
      </c>
      <c r="I7" s="53" t="b">
        <v>1</v>
      </c>
      <c r="J7" s="53" t="b">
        <v>1</v>
      </c>
      <c r="K7" s="53" t="b">
        <v>1</v>
      </c>
      <c r="L7" s="54" t="str">
        <f>REPT("|",COUNTIF(B7:K7,TRUE)*10)</f>
        <v>||||||||||||||||||||||||||||||||||||||||||||||||||||||||||||</v>
      </c>
      <c r="M7" s="55"/>
    </row>
    <row r="8" spans="1:13">
      <c r="A8" s="28" t="s">
        <v>134</v>
      </c>
      <c r="B8" s="53" t="b">
        <v>0</v>
      </c>
      <c r="C8" s="53" t="b">
        <v>0</v>
      </c>
      <c r="D8" s="53" t="b">
        <v>0</v>
      </c>
      <c r="E8" s="53" t="b">
        <v>1</v>
      </c>
      <c r="F8" s="53" t="b">
        <v>1</v>
      </c>
      <c r="G8" s="53" t="b">
        <v>1</v>
      </c>
      <c r="H8" s="53" t="b">
        <v>0</v>
      </c>
      <c r="I8" s="53" t="b">
        <v>0</v>
      </c>
      <c r="J8" s="53" t="b">
        <v>0</v>
      </c>
      <c r="K8" s="53" t="b">
        <v>0</v>
      </c>
      <c r="L8" s="54" t="str">
        <f>REPT("|",COUNTIF(B8:K8,TRUE)*10)</f>
        <v>||||||||||||||||||||||||||||||</v>
      </c>
      <c r="M8" s="55"/>
    </row>
    <row r="9" spans="1:13">
      <c r="A9" s="28" t="s">
        <v>135</v>
      </c>
      <c r="B9" s="53" t="b">
        <v>0</v>
      </c>
      <c r="C9" s="53" t="b">
        <v>1</v>
      </c>
      <c r="D9" s="53" t="b">
        <v>1</v>
      </c>
      <c r="E9" s="53" t="b">
        <v>1</v>
      </c>
      <c r="F9" s="53" t="b">
        <v>1</v>
      </c>
      <c r="G9" s="53" t="b">
        <v>0</v>
      </c>
      <c r="H9" s="53" t="b">
        <v>0</v>
      </c>
      <c r="I9" s="53" t="b">
        <v>0</v>
      </c>
      <c r="J9" s="53" t="b">
        <v>0</v>
      </c>
      <c r="K9" s="53" t="b">
        <v>0</v>
      </c>
      <c r="L9" s="54" t="str">
        <f>REPT("|",COUNTIF(B9:K9,TRUE)*10)</f>
        <v>||||||||||||||||||||||||||||||||||||||||</v>
      </c>
      <c r="M9" s="55"/>
    </row>
    <row r="10" spans="1:13">
      <c r="A10" s="28" t="s">
        <v>136</v>
      </c>
      <c r="B10" s="53" t="b">
        <v>1</v>
      </c>
      <c r="C10" s="53" t="b">
        <v>1</v>
      </c>
      <c r="D10" s="53" t="b">
        <v>1</v>
      </c>
      <c r="E10" s="53" t="b">
        <v>1</v>
      </c>
      <c r="F10" s="53" t="b">
        <v>1</v>
      </c>
      <c r="G10" s="53" t="b">
        <v>1</v>
      </c>
      <c r="H10" s="53" t="b">
        <v>1</v>
      </c>
      <c r="I10" s="53" t="b">
        <v>1</v>
      </c>
      <c r="J10" s="53" t="b">
        <v>1</v>
      </c>
      <c r="K10" s="53" t="b">
        <v>1</v>
      </c>
      <c r="L10" s="54" t="str">
        <f t="shared" si="0"/>
        <v>||||||||||||||||||||||||||||||||||||||||||||||||||||||||||||||||||||||||||||||||||||||||||||||||||||</v>
      </c>
      <c r="M10" s="55"/>
    </row>
    <row r="13" spans="1:13">
      <c r="I13" s="9"/>
      <c r="L13" s="9"/>
    </row>
  </sheetData>
  <conditionalFormatting sqref="B2:K10">
    <cfRule type="expression" dxfId="1" priority="2">
      <formula>B2=TRUE</formula>
    </cfRule>
    <cfRule type="expression" dxfId="0" priority="1">
      <formula>B2=FALSE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A98A4-5E00-490A-B4FD-CFA00161AD34}">
  <sheetPr>
    <tabColor rgb="FFFF0000"/>
  </sheetPr>
  <dimension ref="A1:G12"/>
  <sheetViews>
    <sheetView zoomScale="175" zoomScaleNormal="175" workbookViewId="0">
      <selection activeCell="E2" sqref="E2"/>
    </sheetView>
  </sheetViews>
  <sheetFormatPr defaultColWidth="11.42578125" defaultRowHeight="15"/>
  <sheetData>
    <row r="1" spans="1:7">
      <c r="A1" s="37" t="s">
        <v>137</v>
      </c>
      <c r="B1" s="37" t="s">
        <v>138</v>
      </c>
      <c r="E1" s="38" t="s">
        <v>139</v>
      </c>
      <c r="F1" s="38" t="s">
        <v>140</v>
      </c>
      <c r="G1" s="38" t="s">
        <v>141</v>
      </c>
    </row>
    <row r="2" spans="1:7">
      <c r="A2" s="39" t="s">
        <v>76</v>
      </c>
      <c r="B2" s="40">
        <v>82</v>
      </c>
      <c r="D2" s="41" t="s">
        <v>142</v>
      </c>
      <c r="E2" s="16" t="s">
        <v>143</v>
      </c>
      <c r="F2" s="16"/>
      <c r="G2" s="16"/>
    </row>
    <row r="3" spans="1:7">
      <c r="A3" s="17" t="s">
        <v>144</v>
      </c>
      <c r="B3" s="16">
        <v>99</v>
      </c>
      <c r="D3" s="41" t="s">
        <v>145</v>
      </c>
      <c r="E3" s="16" t="s">
        <v>143</v>
      </c>
      <c r="F3" s="16"/>
      <c r="G3" s="42"/>
    </row>
    <row r="4" spans="1:7">
      <c r="A4" s="17" t="s">
        <v>146</v>
      </c>
      <c r="B4" s="16">
        <v>96</v>
      </c>
    </row>
    <row r="5" spans="1:7">
      <c r="A5" s="17" t="s">
        <v>147</v>
      </c>
      <c r="B5" s="16">
        <v>92</v>
      </c>
    </row>
    <row r="6" spans="1:7">
      <c r="A6" s="17" t="s">
        <v>148</v>
      </c>
      <c r="B6" s="16">
        <v>90</v>
      </c>
    </row>
    <row r="7" spans="1:7">
      <c r="A7" s="17" t="s">
        <v>149</v>
      </c>
      <c r="B7" s="16">
        <v>84</v>
      </c>
    </row>
    <row r="8" spans="1:7">
      <c r="A8" s="17" t="s">
        <v>143</v>
      </c>
      <c r="B8" s="16">
        <v>83</v>
      </c>
    </row>
    <row r="9" spans="1:7">
      <c r="A9" s="17" t="s">
        <v>150</v>
      </c>
      <c r="B9" s="16">
        <v>93</v>
      </c>
    </row>
    <row r="10" spans="1:7">
      <c r="A10" s="17" t="s">
        <v>151</v>
      </c>
      <c r="B10" s="16">
        <v>86</v>
      </c>
    </row>
    <row r="11" spans="1:7">
      <c r="A11" s="17" t="s">
        <v>152</v>
      </c>
      <c r="B11" s="16">
        <v>99</v>
      </c>
    </row>
    <row r="12" spans="1:7">
      <c r="A12" s="17" t="s">
        <v>153</v>
      </c>
      <c r="B12" s="16">
        <v>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77D1A-EA41-41B6-886F-FE4620BEEF08}">
  <sheetPr>
    <tabColor rgb="FFFF0000"/>
  </sheetPr>
  <dimension ref="A1:I12"/>
  <sheetViews>
    <sheetView zoomScale="175" zoomScaleNormal="175" workbookViewId="0">
      <selection activeCell="F6" sqref="F6"/>
    </sheetView>
  </sheetViews>
  <sheetFormatPr defaultColWidth="11.42578125" defaultRowHeight="15"/>
  <sheetData>
    <row r="1" spans="1:9">
      <c r="A1" s="37" t="s">
        <v>137</v>
      </c>
      <c r="B1" s="37" t="s">
        <v>138</v>
      </c>
      <c r="E1" s="38" t="s">
        <v>139</v>
      </c>
      <c r="F1" s="38" t="s">
        <v>126</v>
      </c>
      <c r="G1" s="38" t="s">
        <v>141</v>
      </c>
      <c r="H1" s="38" t="s">
        <v>154</v>
      </c>
      <c r="I1" s="38" t="s">
        <v>155</v>
      </c>
    </row>
    <row r="2" spans="1:9">
      <c r="A2" s="39" t="s">
        <v>76</v>
      </c>
      <c r="B2" s="40">
        <v>82</v>
      </c>
      <c r="D2" s="41" t="s">
        <v>142</v>
      </c>
      <c r="E2" s="17"/>
      <c r="F2" s="16"/>
      <c r="G2" s="16"/>
      <c r="H2" s="16"/>
      <c r="I2" s="16"/>
    </row>
    <row r="3" spans="1:9">
      <c r="A3" s="17" t="s">
        <v>144</v>
      </c>
      <c r="B3" s="16">
        <v>99</v>
      </c>
    </row>
    <row r="4" spans="1:9">
      <c r="A4" s="17" t="s">
        <v>146</v>
      </c>
      <c r="B4" s="16">
        <v>96</v>
      </c>
    </row>
    <row r="5" spans="1:9">
      <c r="A5" s="17" t="s">
        <v>147</v>
      </c>
      <c r="B5" s="16">
        <v>92</v>
      </c>
    </row>
    <row r="6" spans="1:9">
      <c r="A6" s="17" t="s">
        <v>148</v>
      </c>
      <c r="B6" s="16">
        <v>90</v>
      </c>
    </row>
    <row r="7" spans="1:9">
      <c r="A7" s="17" t="s">
        <v>149</v>
      </c>
      <c r="B7" s="16">
        <v>84</v>
      </c>
    </row>
    <row r="8" spans="1:9">
      <c r="A8" s="17" t="s">
        <v>143</v>
      </c>
      <c r="B8" s="16">
        <v>83</v>
      </c>
    </row>
    <row r="9" spans="1:9">
      <c r="A9" s="17" t="s">
        <v>150</v>
      </c>
      <c r="B9" s="16">
        <v>93</v>
      </c>
    </row>
    <row r="10" spans="1:9">
      <c r="A10" s="17" t="s">
        <v>151</v>
      </c>
      <c r="B10" s="16">
        <v>86</v>
      </c>
    </row>
    <row r="11" spans="1:9">
      <c r="A11" s="17" t="s">
        <v>152</v>
      </c>
      <c r="B11" s="16">
        <v>99</v>
      </c>
    </row>
    <row r="12" spans="1:9">
      <c r="A12" s="17" t="s">
        <v>153</v>
      </c>
      <c r="B12" s="16">
        <v>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7AC43-98AE-4B52-81A0-0E836DABD7AE}">
  <sheetPr>
    <tabColor rgb="FFFF0000"/>
  </sheetPr>
  <dimension ref="A1:H12"/>
  <sheetViews>
    <sheetView zoomScale="175" zoomScaleNormal="175" workbookViewId="0">
      <selection activeCell="F5" sqref="F5"/>
    </sheetView>
  </sheetViews>
  <sheetFormatPr defaultColWidth="11.42578125" defaultRowHeight="15"/>
  <sheetData>
    <row r="1" spans="1:8">
      <c r="A1" s="37" t="s">
        <v>137</v>
      </c>
      <c r="B1" s="37" t="s">
        <v>156</v>
      </c>
      <c r="C1" s="37" t="s">
        <v>136</v>
      </c>
      <c r="D1" s="37" t="s">
        <v>133</v>
      </c>
      <c r="F1" s="38" t="s">
        <v>139</v>
      </c>
      <c r="G1" s="38" t="s">
        <v>157</v>
      </c>
      <c r="H1" s="38" t="s">
        <v>158</v>
      </c>
    </row>
    <row r="2" spans="1:8">
      <c r="A2" s="39" t="s">
        <v>76</v>
      </c>
      <c r="B2" s="40">
        <v>94</v>
      </c>
      <c r="C2" s="40">
        <v>96</v>
      </c>
      <c r="D2" s="40">
        <v>82</v>
      </c>
      <c r="F2" s="17"/>
      <c r="G2" s="16"/>
      <c r="H2" s="16"/>
    </row>
    <row r="3" spans="1:8">
      <c r="A3" s="17" t="s">
        <v>144</v>
      </c>
      <c r="B3" s="40">
        <v>80</v>
      </c>
      <c r="C3" s="40">
        <v>92</v>
      </c>
      <c r="D3" s="16">
        <v>99</v>
      </c>
    </row>
    <row r="4" spans="1:8">
      <c r="A4" s="17" t="s">
        <v>146</v>
      </c>
      <c r="B4" s="40">
        <v>94</v>
      </c>
      <c r="C4" s="40">
        <v>71</v>
      </c>
      <c r="D4" s="16">
        <v>96</v>
      </c>
    </row>
    <row r="5" spans="1:8">
      <c r="A5" s="17" t="s">
        <v>147</v>
      </c>
      <c r="B5" s="40">
        <v>71</v>
      </c>
      <c r="C5" s="40">
        <v>99</v>
      </c>
      <c r="D5" s="16">
        <v>92</v>
      </c>
    </row>
    <row r="6" spans="1:8">
      <c r="A6" s="17" t="s">
        <v>148</v>
      </c>
      <c r="B6" s="40">
        <v>95</v>
      </c>
      <c r="C6" s="40">
        <v>81</v>
      </c>
      <c r="D6" s="16">
        <v>90</v>
      </c>
    </row>
    <row r="7" spans="1:8">
      <c r="A7" s="17" t="s">
        <v>149</v>
      </c>
      <c r="B7" s="40">
        <v>83</v>
      </c>
      <c r="C7" s="40">
        <v>70</v>
      </c>
      <c r="D7" s="16">
        <v>84</v>
      </c>
    </row>
    <row r="8" spans="1:8">
      <c r="A8" s="17" t="s">
        <v>143</v>
      </c>
      <c r="B8" s="40">
        <v>87</v>
      </c>
      <c r="C8" s="40">
        <v>72</v>
      </c>
      <c r="D8" s="16">
        <v>83</v>
      </c>
    </row>
    <row r="9" spans="1:8">
      <c r="A9" s="17" t="s">
        <v>150</v>
      </c>
      <c r="B9" s="40">
        <v>84</v>
      </c>
      <c r="C9" s="40">
        <v>95</v>
      </c>
      <c r="D9" s="16">
        <v>93</v>
      </c>
    </row>
    <row r="10" spans="1:8">
      <c r="A10" s="17" t="s">
        <v>151</v>
      </c>
      <c r="B10" s="40">
        <v>74</v>
      </c>
      <c r="C10" s="40">
        <v>96</v>
      </c>
      <c r="D10" s="16">
        <v>86</v>
      </c>
    </row>
    <row r="11" spans="1:8">
      <c r="A11" s="17" t="s">
        <v>152</v>
      </c>
      <c r="B11" s="40">
        <v>93</v>
      </c>
      <c r="C11" s="40">
        <v>88</v>
      </c>
      <c r="D11" s="16">
        <v>99</v>
      </c>
    </row>
    <row r="12" spans="1:8">
      <c r="A12" s="17" t="s">
        <v>153</v>
      </c>
      <c r="B12" s="40">
        <v>90</v>
      </c>
      <c r="C12" s="40">
        <v>90</v>
      </c>
      <c r="D12" s="16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Román Castro</dc:creator>
  <cp:keywords/>
  <dc:description/>
  <cp:lastModifiedBy/>
  <cp:revision/>
  <dcterms:created xsi:type="dcterms:W3CDTF">2025-07-07T14:34:51Z</dcterms:created>
  <dcterms:modified xsi:type="dcterms:W3CDTF">2026-03-07T14:15:34Z</dcterms:modified>
  <cp:category/>
  <cp:contentStatus/>
</cp:coreProperties>
</file>