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tunez\Desktop\01_Bussines\01_Articulos\Articulos Excel\Como crear objetivos\"/>
    </mc:Choice>
  </mc:AlternateContent>
  <xr:revisionPtr revIDLastSave="0" documentId="13_ncr:1_{69C7BE2E-158A-4D54-B381-32C4948CEDF0}" xr6:coauthVersionLast="43" xr6:coauthVersionMax="43" xr10:uidLastSave="{00000000-0000-0000-0000-000000000000}"/>
  <bookViews>
    <workbookView xWindow="-110" yWindow="-110" windowWidth="19420" windowHeight="11020" xr2:uid="{AE468EC4-6984-4D51-914E-745648EB78E6}"/>
  </bookViews>
  <sheets>
    <sheet name="Cuenta Resultados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20" i="1" l="1"/>
  <c r="AB14" i="1"/>
  <c r="AA14" i="1"/>
  <c r="Z14" i="1"/>
  <c r="Z10" i="1" s="1"/>
  <c r="Y14" i="1"/>
  <c r="X14" i="1"/>
  <c r="W14" i="1"/>
  <c r="V14" i="1"/>
  <c r="U14" i="1"/>
  <c r="T14" i="1"/>
  <c r="S14" i="1"/>
  <c r="R14" i="1"/>
  <c r="Q14" i="1"/>
  <c r="AC14" i="1" s="1"/>
  <c r="AB13" i="1"/>
  <c r="AA13" i="1"/>
  <c r="AA10" i="1" s="1"/>
  <c r="Z13" i="1"/>
  <c r="Y13" i="1"/>
  <c r="X13" i="1"/>
  <c r="W13" i="1"/>
  <c r="W10" i="1" s="1"/>
  <c r="V13" i="1"/>
  <c r="U13" i="1"/>
  <c r="T13" i="1"/>
  <c r="S13" i="1"/>
  <c r="S10" i="1" s="1"/>
  <c r="R13" i="1"/>
  <c r="Q13" i="1"/>
  <c r="AC13" i="1" s="1"/>
  <c r="AB12" i="1"/>
  <c r="AB10" i="1" s="1"/>
  <c r="AA12" i="1"/>
  <c r="Z12" i="1"/>
  <c r="Y12" i="1"/>
  <c r="X12" i="1"/>
  <c r="X10" i="1" s="1"/>
  <c r="W12" i="1"/>
  <c r="V12" i="1"/>
  <c r="U12" i="1"/>
  <c r="T12" i="1"/>
  <c r="S12" i="1"/>
  <c r="R12" i="1"/>
  <c r="Q12" i="1"/>
  <c r="AC12" i="1" s="1"/>
  <c r="AB11" i="1"/>
  <c r="AA11" i="1"/>
  <c r="Z11" i="1"/>
  <c r="Y11" i="1"/>
  <c r="Y10" i="1" s="1"/>
  <c r="X11" i="1"/>
  <c r="W11" i="1"/>
  <c r="V11" i="1"/>
  <c r="U11" i="1"/>
  <c r="U10" i="1" s="1"/>
  <c r="T11" i="1"/>
  <c r="T10" i="1" s="1"/>
  <c r="S11" i="1"/>
  <c r="R11" i="1"/>
  <c r="Q11" i="1"/>
  <c r="Q10" i="1" s="1"/>
  <c r="V10" i="1"/>
  <c r="R10" i="1"/>
  <c r="AB9" i="1"/>
  <c r="AA9" i="1"/>
  <c r="Z9" i="1"/>
  <c r="Y9" i="1"/>
  <c r="X9" i="1"/>
  <c r="W9" i="1"/>
  <c r="V9" i="1"/>
  <c r="U9" i="1"/>
  <c r="T9" i="1"/>
  <c r="S9" i="1"/>
  <c r="R9" i="1"/>
  <c r="Q9" i="1"/>
  <c r="AC9" i="1" s="1"/>
  <c r="AB6" i="1"/>
  <c r="AB15" i="1" s="1"/>
  <c r="AB5" i="1"/>
  <c r="AA5" i="1"/>
  <c r="Z5" i="1"/>
  <c r="Y5" i="1"/>
  <c r="Y4" i="1" s="1"/>
  <c r="Y18" i="1" s="1"/>
  <c r="X5" i="1"/>
  <c r="X4" i="1" s="1"/>
  <c r="W5" i="1"/>
  <c r="V5" i="1"/>
  <c r="U5" i="1"/>
  <c r="U4" i="1" s="1"/>
  <c r="U18" i="1" s="1"/>
  <c r="T5" i="1"/>
  <c r="T4" i="1" s="1"/>
  <c r="S5" i="1"/>
  <c r="R5" i="1"/>
  <c r="Q5" i="1"/>
  <c r="Q4" i="1" s="1"/>
  <c r="AB4" i="1"/>
  <c r="AB18" i="1" s="1"/>
  <c r="AA4" i="1"/>
  <c r="Z4" i="1"/>
  <c r="W4" i="1"/>
  <c r="W18" i="1" s="1"/>
  <c r="V4" i="1"/>
  <c r="V18" i="1" s="1"/>
  <c r="S4" i="1"/>
  <c r="R4" i="1"/>
  <c r="R18" i="1" s="1"/>
  <c r="AB3" i="1"/>
  <c r="AA3" i="1"/>
  <c r="AA6" i="1" s="1"/>
  <c r="Z3" i="1"/>
  <c r="Z6" i="1" s="1"/>
  <c r="Y3" i="1"/>
  <c r="X3" i="1"/>
  <c r="W3" i="1"/>
  <c r="W6" i="1" s="1"/>
  <c r="V3" i="1"/>
  <c r="V6" i="1" s="1"/>
  <c r="U3" i="1"/>
  <c r="T3" i="1"/>
  <c r="S3" i="1"/>
  <c r="S6" i="1" s="1"/>
  <c r="R3" i="1"/>
  <c r="R6" i="1" s="1"/>
  <c r="Q3" i="1"/>
  <c r="AC3" i="1" s="1"/>
  <c r="Z18" i="1" l="1"/>
  <c r="AC4" i="1"/>
  <c r="Q18" i="1"/>
  <c r="AB16" i="1"/>
  <c r="AB21" i="1"/>
  <c r="AB23" i="1" s="1"/>
  <c r="AB24" i="1" s="1"/>
  <c r="U6" i="1"/>
  <c r="R7" i="1"/>
  <c r="R15" i="1"/>
  <c r="V7" i="1"/>
  <c r="V15" i="1"/>
  <c r="Z7" i="1"/>
  <c r="Z15" i="1"/>
  <c r="S18" i="1"/>
  <c r="AA18" i="1"/>
  <c r="Y6" i="1"/>
  <c r="S15" i="1"/>
  <c r="S7" i="1"/>
  <c r="W15" i="1"/>
  <c r="W7" i="1"/>
  <c r="AA15" i="1"/>
  <c r="AA7" i="1"/>
  <c r="T18" i="1"/>
  <c r="T6" i="1"/>
  <c r="X18" i="1"/>
  <c r="X6" i="1"/>
  <c r="AC10" i="1"/>
  <c r="AC11" i="1"/>
  <c r="Q6" i="1"/>
  <c r="AB7" i="1"/>
  <c r="AC5" i="1"/>
  <c r="Q15" i="1" l="1"/>
  <c r="Q7" i="1"/>
  <c r="AC6" i="1"/>
  <c r="S16" i="1"/>
  <c r="S21" i="1"/>
  <c r="S23" i="1" s="1"/>
  <c r="S24" i="1" s="1"/>
  <c r="T15" i="1"/>
  <c r="T7" i="1"/>
  <c r="Y15" i="1"/>
  <c r="Y7" i="1"/>
  <c r="AA16" i="1"/>
  <c r="AA21" i="1"/>
  <c r="AA23" i="1" s="1"/>
  <c r="AA24" i="1" s="1"/>
  <c r="R21" i="1"/>
  <c r="R23" i="1" s="1"/>
  <c r="R24" i="1" s="1"/>
  <c r="R16" i="1"/>
  <c r="W16" i="1"/>
  <c r="W21" i="1"/>
  <c r="W23" i="1" s="1"/>
  <c r="W24" i="1" s="1"/>
  <c r="V21" i="1"/>
  <c r="V23" i="1" s="1"/>
  <c r="V24" i="1" s="1"/>
  <c r="V16" i="1"/>
  <c r="U15" i="1"/>
  <c r="U7" i="1"/>
  <c r="AC18" i="1"/>
  <c r="Z21" i="1"/>
  <c r="Z23" i="1" s="1"/>
  <c r="Z24" i="1" s="1"/>
  <c r="Z16" i="1"/>
  <c r="X15" i="1"/>
  <c r="X7" i="1"/>
  <c r="X16" i="1" l="1"/>
  <c r="X21" i="1"/>
  <c r="X23" i="1" s="1"/>
  <c r="X24" i="1" s="1"/>
  <c r="Y21" i="1"/>
  <c r="Y23" i="1" s="1"/>
  <c r="Y24" i="1" s="1"/>
  <c r="Y16" i="1"/>
  <c r="U21" i="1"/>
  <c r="U23" i="1" s="1"/>
  <c r="U24" i="1" s="1"/>
  <c r="U16" i="1"/>
  <c r="T16" i="1"/>
  <c r="T21" i="1"/>
  <c r="T23" i="1" s="1"/>
  <c r="T24" i="1" s="1"/>
  <c r="AC15" i="1"/>
  <c r="Q21" i="1"/>
  <c r="Q16" i="1"/>
  <c r="Q23" i="1" l="1"/>
  <c r="AC21" i="1"/>
  <c r="AC23" i="1" l="1"/>
  <c r="Q24" i="1"/>
  <c r="BI21" i="1" l="1"/>
  <c r="AR21" i="1"/>
  <c r="N21" i="1"/>
  <c r="AR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N15" i="1"/>
  <c r="AR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N14" i="1"/>
  <c r="AR13" i="1"/>
  <c r="BH13" i="1"/>
  <c r="BG13" i="1"/>
  <c r="BF13" i="1"/>
  <c r="BE13" i="1"/>
  <c r="BD13" i="1"/>
  <c r="BC13" i="1"/>
  <c r="BB13" i="1"/>
  <c r="BA13" i="1"/>
  <c r="AZ13" i="1"/>
  <c r="AY13" i="1"/>
  <c r="AX13" i="1"/>
  <c r="N13" i="1"/>
  <c r="AR12" i="1"/>
  <c r="BG12" i="1"/>
  <c r="BF12" i="1"/>
  <c r="BE12" i="1"/>
  <c r="BB12" i="1"/>
  <c r="BA12" i="1"/>
  <c r="AY12" i="1"/>
  <c r="AX12" i="1"/>
  <c r="AW12" i="1"/>
  <c r="N12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R11" i="1" s="1"/>
  <c r="M11" i="1"/>
  <c r="L11" i="1"/>
  <c r="K11" i="1"/>
  <c r="J11" i="1"/>
  <c r="I11" i="1"/>
  <c r="H11" i="1"/>
  <c r="G11" i="1"/>
  <c r="F11" i="1"/>
  <c r="E11" i="1"/>
  <c r="D11" i="1"/>
  <c r="C11" i="1"/>
  <c r="B11" i="1"/>
  <c r="N11" i="1" s="1"/>
  <c r="BH9" i="1"/>
  <c r="BG9" i="1"/>
  <c r="BF9" i="1"/>
  <c r="BE9" i="1"/>
  <c r="BD9" i="1"/>
  <c r="BC9" i="1"/>
  <c r="BB9" i="1"/>
  <c r="BA9" i="1"/>
  <c r="AZ9" i="1"/>
  <c r="AY9" i="1"/>
  <c r="AX9" i="1"/>
  <c r="AW9" i="1"/>
  <c r="BI9" i="1" s="1"/>
  <c r="AQ9" i="1"/>
  <c r="AP9" i="1"/>
  <c r="AO9" i="1"/>
  <c r="AN9" i="1"/>
  <c r="AM9" i="1"/>
  <c r="AL9" i="1"/>
  <c r="AK9" i="1"/>
  <c r="AJ9" i="1"/>
  <c r="AI9" i="1"/>
  <c r="AH9" i="1"/>
  <c r="AH19" i="1" s="1"/>
  <c r="AG9" i="1"/>
  <c r="AF9" i="1"/>
  <c r="AR9" i="1" s="1"/>
  <c r="N9" i="1"/>
  <c r="BI5" i="1"/>
  <c r="AR5" i="1"/>
  <c r="N5" i="1"/>
  <c r="BH4" i="1"/>
  <c r="BG4" i="1"/>
  <c r="BF4" i="1"/>
  <c r="BE4" i="1"/>
  <c r="BD4" i="1"/>
  <c r="BC4" i="1"/>
  <c r="BB4" i="1"/>
  <c r="BA4" i="1"/>
  <c r="AZ4" i="1"/>
  <c r="AY4" i="1"/>
  <c r="AX4" i="1"/>
  <c r="AW4" i="1"/>
  <c r="AQ4" i="1"/>
  <c r="AQ19" i="1" s="1"/>
  <c r="AP4" i="1"/>
  <c r="AO4" i="1"/>
  <c r="AO19" i="1" s="1"/>
  <c r="AN4" i="1"/>
  <c r="AN19" i="1" s="1"/>
  <c r="AM4" i="1"/>
  <c r="AM19" i="1" s="1"/>
  <c r="AL4" i="1"/>
  <c r="AK4" i="1"/>
  <c r="AK19" i="1" s="1"/>
  <c r="AJ4" i="1"/>
  <c r="AJ19" i="1" s="1"/>
  <c r="AI4" i="1"/>
  <c r="AI19" i="1" s="1"/>
  <c r="AH4" i="1"/>
  <c r="AG4" i="1"/>
  <c r="AG19" i="1" s="1"/>
  <c r="AF4" i="1"/>
  <c r="AF19" i="1" s="1"/>
  <c r="M4" i="1"/>
  <c r="M19" i="1" s="1"/>
  <c r="L4" i="1"/>
  <c r="L19" i="1" s="1"/>
  <c r="K4" i="1"/>
  <c r="K19" i="1" s="1"/>
  <c r="J4" i="1"/>
  <c r="J19" i="1" s="1"/>
  <c r="I4" i="1"/>
  <c r="I19" i="1" s="1"/>
  <c r="H4" i="1"/>
  <c r="H19" i="1" s="1"/>
  <c r="G4" i="1"/>
  <c r="G19" i="1" s="1"/>
  <c r="F4" i="1"/>
  <c r="F6" i="1" s="1"/>
  <c r="E4" i="1"/>
  <c r="E19" i="1" s="1"/>
  <c r="D4" i="1"/>
  <c r="D19" i="1" s="1"/>
  <c r="C4" i="1"/>
  <c r="C19" i="1" s="1"/>
  <c r="B4" i="1"/>
  <c r="B6" i="1" s="1"/>
  <c r="BF3" i="1"/>
  <c r="BE3" i="1"/>
  <c r="BD3" i="1"/>
  <c r="BC3" i="1"/>
  <c r="BC6" i="1" s="1"/>
  <c r="BB3" i="1"/>
  <c r="BA3" i="1"/>
  <c r="AZ3" i="1"/>
  <c r="AY3" i="1"/>
  <c r="AY6" i="1" s="1"/>
  <c r="AX3" i="1"/>
  <c r="N3" i="1"/>
  <c r="AB1" i="1"/>
  <c r="AA1" i="1"/>
  <c r="Z1" i="1"/>
  <c r="Y1" i="1"/>
  <c r="X1" i="1"/>
  <c r="W1" i="1"/>
  <c r="V1" i="1"/>
  <c r="U1" i="1"/>
  <c r="T1" i="1"/>
  <c r="S1" i="1"/>
  <c r="R1" i="1"/>
  <c r="Q1" i="1"/>
  <c r="AF3" i="1" l="1"/>
  <c r="AF6" i="1" s="1"/>
  <c r="AN3" i="1"/>
  <c r="AJ3" i="1"/>
  <c r="AW3" i="1"/>
  <c r="AQ3" i="1"/>
  <c r="AM3" i="1"/>
  <c r="AI3" i="1"/>
  <c r="AI6" i="1" s="1"/>
  <c r="BH3" i="1"/>
  <c r="BH6" i="1" s="1"/>
  <c r="BH12" i="1"/>
  <c r="BH11" i="1" s="1"/>
  <c r="BH19" i="1" s="1"/>
  <c r="BD12" i="1"/>
  <c r="AZ12" i="1"/>
  <c r="AZ11" i="1" s="1"/>
  <c r="AZ19" i="1" s="1"/>
  <c r="AP3" i="1"/>
  <c r="AP6" i="1" s="1"/>
  <c r="AP16" i="1" s="1"/>
  <c r="AL3" i="1"/>
  <c r="AL6" i="1" s="1"/>
  <c r="AL16" i="1" s="1"/>
  <c r="AH3" i="1"/>
  <c r="AH6" i="1" s="1"/>
  <c r="BG3" i="1"/>
  <c r="BG6" i="1" s="1"/>
  <c r="BG7" i="1" s="1"/>
  <c r="BC12" i="1"/>
  <c r="BI12" i="1" s="1"/>
  <c r="AO3" i="1"/>
  <c r="AO6" i="1" s="1"/>
  <c r="AK3" i="1"/>
  <c r="AG3" i="1"/>
  <c r="AG6" i="1" s="1"/>
  <c r="AW13" i="1"/>
  <c r="BI13" i="1" s="1"/>
  <c r="AY11" i="1"/>
  <c r="AY19" i="1" s="1"/>
  <c r="AX11" i="1"/>
  <c r="AX19" i="1" s="1"/>
  <c r="BF11" i="1"/>
  <c r="BF19" i="1" s="1"/>
  <c r="BB11" i="1"/>
  <c r="BB19" i="1" s="1"/>
  <c r="BG11" i="1"/>
  <c r="BE11" i="1"/>
  <c r="BE19" i="1" s="1"/>
  <c r="BI15" i="1"/>
  <c r="BA11" i="1"/>
  <c r="BA19" i="1" s="1"/>
  <c r="BI14" i="1"/>
  <c r="BD11" i="1"/>
  <c r="AX6" i="1"/>
  <c r="BB6" i="1"/>
  <c r="BB7" i="1" s="1"/>
  <c r="BF6" i="1"/>
  <c r="BA6" i="1"/>
  <c r="BE6" i="1"/>
  <c r="BE7" i="1" s="1"/>
  <c r="BH7" i="1"/>
  <c r="AY7" i="1"/>
  <c r="F7" i="1"/>
  <c r="F16" i="1"/>
  <c r="B7" i="1"/>
  <c r="B16" i="1"/>
  <c r="BC7" i="1"/>
  <c r="C6" i="1"/>
  <c r="G6" i="1"/>
  <c r="K6" i="1"/>
  <c r="AM6" i="1"/>
  <c r="AQ6" i="1"/>
  <c r="AZ6" i="1"/>
  <c r="BD6" i="1"/>
  <c r="AR4" i="1"/>
  <c r="AR19" i="1" s="1"/>
  <c r="D6" i="1"/>
  <c r="H6" i="1"/>
  <c r="L6" i="1"/>
  <c r="AJ6" i="1"/>
  <c r="AN6" i="1"/>
  <c r="B19" i="1"/>
  <c r="AL19" i="1"/>
  <c r="BI4" i="1"/>
  <c r="E6" i="1"/>
  <c r="I6" i="1"/>
  <c r="M6" i="1"/>
  <c r="AK6" i="1"/>
  <c r="F19" i="1"/>
  <c r="AP19" i="1"/>
  <c r="N4" i="1"/>
  <c r="N19" i="1" s="1"/>
  <c r="J6" i="1"/>
  <c r="BC11" i="1" l="1"/>
  <c r="BC16" i="1" s="1"/>
  <c r="AW11" i="1"/>
  <c r="AW19" i="1" s="1"/>
  <c r="BG16" i="1"/>
  <c r="AH16" i="1"/>
  <c r="AH22" i="1" s="1"/>
  <c r="AH24" i="1" s="1"/>
  <c r="AH25" i="1" s="1"/>
  <c r="AH7" i="1"/>
  <c r="AR3" i="1"/>
  <c r="AY16" i="1"/>
  <c r="AY17" i="1" s="1"/>
  <c r="BC19" i="1"/>
  <c r="AX16" i="1"/>
  <c r="AX22" i="1" s="1"/>
  <c r="AX24" i="1" s="1"/>
  <c r="AX25" i="1" s="1"/>
  <c r="BA16" i="1"/>
  <c r="BA17" i="1" s="1"/>
  <c r="BF16" i="1"/>
  <c r="BF17" i="1" s="1"/>
  <c r="BF7" i="1"/>
  <c r="BB16" i="1"/>
  <c r="BB22" i="1" s="1"/>
  <c r="BB24" i="1" s="1"/>
  <c r="BB25" i="1" s="1"/>
  <c r="BG19" i="1"/>
  <c r="BI11" i="1"/>
  <c r="BI19" i="1" s="1"/>
  <c r="BD19" i="1"/>
  <c r="AX7" i="1"/>
  <c r="BH16" i="1"/>
  <c r="BH22" i="1" s="1"/>
  <c r="BH24" i="1" s="1"/>
  <c r="BH25" i="1" s="1"/>
  <c r="BA7" i="1"/>
  <c r="BE16" i="1"/>
  <c r="BE17" i="1" s="1"/>
  <c r="AP7" i="1"/>
  <c r="AL7" i="1"/>
  <c r="M16" i="1"/>
  <c r="M7" i="1"/>
  <c r="AZ16" i="1"/>
  <c r="AZ7" i="1"/>
  <c r="AP17" i="1"/>
  <c r="AP22" i="1"/>
  <c r="AP24" i="1" s="1"/>
  <c r="AP25" i="1" s="1"/>
  <c r="AB25" i="1"/>
  <c r="S25" i="1"/>
  <c r="I16" i="1"/>
  <c r="I7" i="1"/>
  <c r="AL17" i="1"/>
  <c r="AL22" i="1"/>
  <c r="AL24" i="1" s="1"/>
  <c r="AL25" i="1" s="1"/>
  <c r="X25" i="1"/>
  <c r="B22" i="1"/>
  <c r="B17" i="1"/>
  <c r="W25" i="1"/>
  <c r="AK16" i="1"/>
  <c r="AK7" i="1"/>
  <c r="E16" i="1"/>
  <c r="E7" i="1"/>
  <c r="AW6" i="1"/>
  <c r="BI3" i="1"/>
  <c r="AJ16" i="1"/>
  <c r="AJ7" i="1"/>
  <c r="AQ16" i="1"/>
  <c r="AQ7" i="1"/>
  <c r="C16" i="1"/>
  <c r="C7" i="1"/>
  <c r="BG17" i="1"/>
  <c r="BG22" i="1"/>
  <c r="BG24" i="1" s="1"/>
  <c r="BG25" i="1" s="1"/>
  <c r="BC17" i="1"/>
  <c r="BC22" i="1"/>
  <c r="BC24" i="1" s="1"/>
  <c r="BC25" i="1" s="1"/>
  <c r="N6" i="1"/>
  <c r="F22" i="1"/>
  <c r="F24" i="1" s="1"/>
  <c r="F25" i="1" s="1"/>
  <c r="F17" i="1"/>
  <c r="H16" i="1"/>
  <c r="H7" i="1"/>
  <c r="AI16" i="1"/>
  <c r="AI7" i="1"/>
  <c r="K16" i="1"/>
  <c r="K7" i="1"/>
  <c r="AH17" i="1"/>
  <c r="AO16" i="1"/>
  <c r="AO7" i="1"/>
  <c r="AN16" i="1"/>
  <c r="AN7" i="1"/>
  <c r="D16" i="1"/>
  <c r="N16" i="1" s="1"/>
  <c r="D7" i="1"/>
  <c r="G16" i="1"/>
  <c r="G7" i="1"/>
  <c r="J7" i="1"/>
  <c r="J16" i="1"/>
  <c r="AG16" i="1"/>
  <c r="AG7" i="1"/>
  <c r="AF16" i="1"/>
  <c r="AF7" i="1"/>
  <c r="AR6" i="1"/>
  <c r="L16" i="1"/>
  <c r="L7" i="1"/>
  <c r="BD16" i="1"/>
  <c r="BD7" i="1"/>
  <c r="AM16" i="1"/>
  <c r="AM7" i="1"/>
  <c r="T25" i="1"/>
  <c r="AX17" i="1"/>
  <c r="AA25" i="1"/>
  <c r="AY22" i="1" l="1"/>
  <c r="AY24" i="1" s="1"/>
  <c r="AY25" i="1" s="1"/>
  <c r="BA22" i="1"/>
  <c r="BA24" i="1" s="1"/>
  <c r="BA25" i="1" s="1"/>
  <c r="BF22" i="1"/>
  <c r="BF24" i="1" s="1"/>
  <c r="BF25" i="1" s="1"/>
  <c r="BH17" i="1"/>
  <c r="BE22" i="1"/>
  <c r="BE24" i="1" s="1"/>
  <c r="BE25" i="1" s="1"/>
  <c r="BB17" i="1"/>
  <c r="AO22" i="1"/>
  <c r="AO24" i="1" s="1"/>
  <c r="AO25" i="1" s="1"/>
  <c r="AO17" i="1"/>
  <c r="B24" i="1"/>
  <c r="AM17" i="1"/>
  <c r="AM22" i="1"/>
  <c r="AM24" i="1" s="1"/>
  <c r="AM25" i="1" s="1"/>
  <c r="U25" i="1"/>
  <c r="AW16" i="1"/>
  <c r="AW7" i="1"/>
  <c r="BI6" i="1"/>
  <c r="I22" i="1"/>
  <c r="I24" i="1" s="1"/>
  <c r="I25" i="1" s="1"/>
  <c r="I17" i="1"/>
  <c r="AZ17" i="1"/>
  <c r="AZ22" i="1"/>
  <c r="AZ24" i="1" s="1"/>
  <c r="AZ25" i="1" s="1"/>
  <c r="AF22" i="1"/>
  <c r="AR16" i="1"/>
  <c r="AF17" i="1"/>
  <c r="G22" i="1"/>
  <c r="G24" i="1" s="1"/>
  <c r="G25" i="1" s="1"/>
  <c r="G17" i="1"/>
  <c r="L22" i="1"/>
  <c r="L24" i="1" s="1"/>
  <c r="L25" i="1" s="1"/>
  <c r="L17" i="1"/>
  <c r="R25" i="1"/>
  <c r="AK22" i="1"/>
  <c r="AK24" i="1" s="1"/>
  <c r="AK25" i="1" s="1"/>
  <c r="AK17" i="1"/>
  <c r="AG22" i="1"/>
  <c r="AG24" i="1" s="1"/>
  <c r="AG25" i="1" s="1"/>
  <c r="AG17" i="1"/>
  <c r="Y25" i="1"/>
  <c r="AN22" i="1"/>
  <c r="AN24" i="1" s="1"/>
  <c r="AN25" i="1" s="1"/>
  <c r="AN17" i="1"/>
  <c r="AI17" i="1"/>
  <c r="AI22" i="1"/>
  <c r="AI24" i="1" s="1"/>
  <c r="AI25" i="1" s="1"/>
  <c r="Z25" i="1"/>
  <c r="D22" i="1"/>
  <c r="D24" i="1" s="1"/>
  <c r="D25" i="1" s="1"/>
  <c r="D17" i="1"/>
  <c r="K22" i="1"/>
  <c r="K24" i="1" s="1"/>
  <c r="K25" i="1" s="1"/>
  <c r="K17" i="1"/>
  <c r="H22" i="1"/>
  <c r="H24" i="1" s="1"/>
  <c r="H25" i="1" s="1"/>
  <c r="H17" i="1"/>
  <c r="BD17" i="1"/>
  <c r="BD22" i="1"/>
  <c r="BD24" i="1" s="1"/>
  <c r="BD25" i="1" s="1"/>
  <c r="J17" i="1"/>
  <c r="J22" i="1"/>
  <c r="J24" i="1" s="1"/>
  <c r="J25" i="1" s="1"/>
  <c r="C22" i="1"/>
  <c r="C24" i="1" s="1"/>
  <c r="C25" i="1" s="1"/>
  <c r="C17" i="1"/>
  <c r="AQ17" i="1"/>
  <c r="AQ22" i="1"/>
  <c r="AQ24" i="1" s="1"/>
  <c r="AQ25" i="1" s="1"/>
  <c r="AJ22" i="1"/>
  <c r="AJ24" i="1" s="1"/>
  <c r="AJ25" i="1" s="1"/>
  <c r="AJ17" i="1"/>
  <c r="E22" i="1"/>
  <c r="E24" i="1" s="1"/>
  <c r="E25" i="1" s="1"/>
  <c r="E17" i="1"/>
  <c r="V25" i="1"/>
  <c r="M22" i="1"/>
  <c r="M24" i="1" s="1"/>
  <c r="M25" i="1" s="1"/>
  <c r="M17" i="1"/>
  <c r="AF24" i="1" l="1"/>
  <c r="AR22" i="1"/>
  <c r="N24" i="1"/>
  <c r="B25" i="1"/>
  <c r="N22" i="1"/>
  <c r="AW22" i="1"/>
  <c r="BI16" i="1"/>
  <c r="AW17" i="1"/>
  <c r="AW24" i="1" l="1"/>
  <c r="BI22" i="1"/>
  <c r="Q25" i="1"/>
  <c r="AR24" i="1"/>
  <c r="AF25" i="1"/>
  <c r="BI24" i="1" l="1"/>
  <c r="AW25" i="1"/>
</calcChain>
</file>

<file path=xl/sharedStrings.xml><?xml version="1.0" encoding="utf-8"?>
<sst xmlns="http://schemas.openxmlformats.org/spreadsheetml/2006/main" count="153" uniqueCount="33">
  <si>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</si>
  <si>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</si>
  <si>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</si>
  <si>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</si>
  <si>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</si>
  <si>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</si>
  <si>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</si>
  <si>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</si>
  <si>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</si>
  <si>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</si>
  <si>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</si>
  <si>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</si>
  <si>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</si>
  <si>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Presupuesto 19</t>
  </si>
  <si>
    <t>% Ingresos</t>
  </si>
  <si>
    <t>Ingresos</t>
  </si>
  <si>
    <t>Gastos Directos</t>
  </si>
  <si>
    <t>Compras</t>
  </si>
  <si>
    <t>Beneficio Bruto</t>
  </si>
  <si>
    <t xml:space="preserve"> </t>
  </si>
  <si>
    <t>Coste Personal</t>
  </si>
  <si>
    <t>% Gastos</t>
  </si>
  <si>
    <t>Gastos Indirectos</t>
  </si>
  <si>
    <t>Suministros</t>
  </si>
  <si>
    <t>Mantenimiento</t>
  </si>
  <si>
    <t>Serv Externalizados</t>
  </si>
  <si>
    <t>Otros Gastos</t>
  </si>
  <si>
    <t>Resultado Operativo</t>
  </si>
  <si>
    <t>Total Gastos</t>
  </si>
  <si>
    <t>Amortizaciones</t>
  </si>
  <si>
    <t>Resultado de Explotación</t>
  </si>
  <si>
    <t>Resultado</t>
  </si>
  <si>
    <t>Presupuesto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</si>
</sst>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-0.249977111117893"/>
        <bgColor rgb="FF38761D"/>
      </patternFill>
    </fill>
    <fill>
      <patternFill patternType="solid">
        <fgColor rgb="FF38761D"/>
        <bgColor rgb="FF38761D"/>
      </patternFill>
    </fill>
    <fill>
      <patternFill patternType="solid">
        <fgColor theme="4" tint="-0.249977111117893"/>
        <bgColor rgb="FF38761D"/>
      </patternFill>
    </fill>
    <fill>
      <patternFill patternType="solid">
        <fgColor theme="7" tint="0.39997558519241921"/>
        <bgColor rgb="FFB6D7A8"/>
      </patternFill>
    </fill>
    <fill>
      <patternFill patternType="solid">
        <fgColor theme="7" tint="0.39997558519241921"/>
        <bgColor rgb="FFFFF2CC"/>
      </patternFill>
    </fill>
    <fill>
      <patternFill patternType="solid">
        <fgColor theme="9"/>
        <bgColor rgb="FFB6D7A8"/>
      </patternFill>
    </fill>
    <fill>
      <patternFill patternType="solid">
        <fgColor theme="9" tint="0.39997558519241921"/>
        <bgColor rgb="FFFFF2CC"/>
      </patternFill>
    </fill>
    <fill>
      <patternFill patternType="solid">
        <fgColor theme="4" tint="0.39997558519241921"/>
        <bgColor rgb="FFB6D7A8"/>
      </patternFill>
    </fill>
    <fill>
      <patternFill patternType="solid">
        <fgColor theme="4" tint="0.39997558519241921"/>
        <bgColor rgb="FFFFF2CC"/>
      </patternFill>
    </fill>
    <fill>
      <patternFill patternType="solid">
        <fgColor theme="7" tint="0.79998168889431442"/>
        <bgColor rgb="FFB6D7A8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theme="4" tint="0.79998168889431442"/>
        <bgColor rgb="FFB6D7A8"/>
      </patternFill>
    </fill>
    <fill>
      <patternFill patternType="solid">
        <fgColor theme="4" tint="0.79998168889431442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00"/>
        <bgColor rgb="FFFF9900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5" borderId="2" xfId="0" applyFont="1" applyFill="1" applyBorder="1"/>
    <xf numFmtId="3" fontId="4" fillId="5" borderId="3" xfId="0" applyNumberFormat="1" applyFont="1" applyFill="1" applyBorder="1" applyAlignment="1">
      <alignment horizontal="center"/>
    </xf>
    <xf numFmtId="3" fontId="4" fillId="6" borderId="4" xfId="0" applyNumberFormat="1" applyFont="1" applyFill="1" applyBorder="1" applyAlignment="1">
      <alignment horizontal="center"/>
    </xf>
    <xf numFmtId="0" fontId="4" fillId="7" borderId="2" xfId="0" applyFont="1" applyFill="1" applyBorder="1"/>
    <xf numFmtId="3" fontId="4" fillId="7" borderId="3" xfId="0" applyNumberFormat="1" applyFont="1" applyFill="1" applyBorder="1" applyAlignment="1">
      <alignment horizontal="center"/>
    </xf>
    <xf numFmtId="3" fontId="4" fillId="8" borderId="4" xfId="0" applyNumberFormat="1" applyFont="1" applyFill="1" applyBorder="1" applyAlignment="1">
      <alignment horizontal="center"/>
    </xf>
    <xf numFmtId="0" fontId="4" fillId="9" borderId="2" xfId="0" applyFont="1" applyFill="1" applyBorder="1"/>
    <xf numFmtId="3" fontId="4" fillId="9" borderId="3" xfId="0" applyNumberFormat="1" applyFont="1" applyFill="1" applyBorder="1" applyAlignment="1">
      <alignment horizontal="center"/>
    </xf>
    <xf numFmtId="3" fontId="4" fillId="10" borderId="4" xfId="0" applyNumberFormat="1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0" xfId="2" applyFont="1" applyAlignment="1">
      <alignment horizontal="center"/>
    </xf>
    <xf numFmtId="1" fontId="4" fillId="0" borderId="0" xfId="2" applyNumberFormat="1" applyFont="1" applyAlignment="1">
      <alignment horizontal="center"/>
    </xf>
    <xf numFmtId="0" fontId="4" fillId="11" borderId="5" xfId="0" applyFont="1" applyFill="1" applyBorder="1"/>
    <xf numFmtId="3" fontId="4" fillId="11" borderId="6" xfId="0" applyNumberFormat="1" applyFont="1" applyFill="1" applyBorder="1" applyAlignment="1">
      <alignment horizontal="center"/>
    </xf>
    <xf numFmtId="3" fontId="4" fillId="12" borderId="7" xfId="0" applyNumberFormat="1" applyFont="1" applyFill="1" applyBorder="1" applyAlignment="1">
      <alignment horizontal="center"/>
    </xf>
    <xf numFmtId="0" fontId="4" fillId="13" borderId="5" xfId="0" applyFont="1" applyFill="1" applyBorder="1"/>
    <xf numFmtId="3" fontId="4" fillId="13" borderId="6" xfId="0" applyNumberFormat="1" applyFont="1" applyFill="1" applyBorder="1" applyAlignment="1">
      <alignment horizontal="center"/>
    </xf>
    <xf numFmtId="3" fontId="4" fillId="8" borderId="7" xfId="0" applyNumberFormat="1" applyFont="1" applyFill="1" applyBorder="1" applyAlignment="1">
      <alignment horizontal="center"/>
    </xf>
    <xf numFmtId="0" fontId="4" fillId="14" borderId="5" xfId="0" applyFont="1" applyFill="1" applyBorder="1"/>
    <xf numFmtId="3" fontId="4" fillId="14" borderId="6" xfId="0" applyNumberFormat="1" applyFont="1" applyFill="1" applyBorder="1" applyAlignment="1">
      <alignment horizontal="center"/>
    </xf>
    <xf numFmtId="3" fontId="4" fillId="15" borderId="7" xfId="0" applyNumberFormat="1" applyFont="1" applyFill="1" applyBorder="1" applyAlignment="1">
      <alignment horizontal="center"/>
    </xf>
    <xf numFmtId="0" fontId="4" fillId="16" borderId="5" xfId="0" applyFont="1" applyFill="1" applyBorder="1"/>
    <xf numFmtId="3" fontId="5" fillId="16" borderId="6" xfId="0" applyNumberFormat="1" applyFont="1" applyFill="1" applyBorder="1" applyAlignment="1">
      <alignment horizontal="center"/>
    </xf>
    <xf numFmtId="0" fontId="4" fillId="17" borderId="8" xfId="0" applyFont="1" applyFill="1" applyBorder="1"/>
    <xf numFmtId="3" fontId="4" fillId="17" borderId="9" xfId="0" applyNumberFormat="1" applyFont="1" applyFill="1" applyBorder="1" applyAlignment="1">
      <alignment horizontal="center"/>
    </xf>
    <xf numFmtId="3" fontId="4" fillId="17" borderId="10" xfId="0" applyNumberFormat="1" applyFont="1" applyFill="1" applyBorder="1" applyAlignment="1">
      <alignment horizontal="center"/>
    </xf>
    <xf numFmtId="0" fontId="4" fillId="0" borderId="0" xfId="0" applyFont="1"/>
    <xf numFmtId="9" fontId="6" fillId="0" borderId="0" xfId="2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4" fillId="11" borderId="2" xfId="0" applyFont="1" applyFill="1" applyBorder="1"/>
    <xf numFmtId="3" fontId="5" fillId="11" borderId="3" xfId="0" applyNumberFormat="1" applyFont="1" applyFill="1" applyBorder="1" applyAlignment="1">
      <alignment horizontal="center"/>
    </xf>
    <xf numFmtId="3" fontId="4" fillId="12" borderId="11" xfId="0" applyNumberFormat="1" applyFont="1" applyFill="1" applyBorder="1" applyAlignment="1">
      <alignment horizontal="center"/>
    </xf>
    <xf numFmtId="0" fontId="4" fillId="13" borderId="2" xfId="0" applyFont="1" applyFill="1" applyBorder="1"/>
    <xf numFmtId="3" fontId="5" fillId="13" borderId="3" xfId="0" applyNumberFormat="1" applyFont="1" applyFill="1" applyBorder="1" applyAlignment="1">
      <alignment horizontal="center"/>
    </xf>
    <xf numFmtId="3" fontId="4" fillId="8" borderId="11" xfId="0" applyNumberFormat="1" applyFont="1" applyFill="1" applyBorder="1" applyAlignment="1">
      <alignment horizontal="center"/>
    </xf>
    <xf numFmtId="0" fontId="4" fillId="14" borderId="2" xfId="0" applyFont="1" applyFill="1" applyBorder="1"/>
    <xf numFmtId="3" fontId="5" fillId="14" borderId="3" xfId="0" applyNumberFormat="1" applyFont="1" applyFill="1" applyBorder="1" applyAlignment="1">
      <alignment horizontal="center"/>
    </xf>
    <xf numFmtId="3" fontId="4" fillId="15" borderId="11" xfId="0" applyNumberFormat="1" applyFont="1" applyFill="1" applyBorder="1" applyAlignment="1">
      <alignment horizontal="center"/>
    </xf>
    <xf numFmtId="3" fontId="5" fillId="11" borderId="6" xfId="0" applyNumberFormat="1" applyFont="1" applyFill="1" applyBorder="1" applyAlignment="1">
      <alignment horizontal="center"/>
    </xf>
    <xf numFmtId="3" fontId="5" fillId="13" borderId="6" xfId="0" applyNumberFormat="1" applyFont="1" applyFill="1" applyBorder="1" applyAlignment="1">
      <alignment horizontal="center"/>
    </xf>
    <xf numFmtId="3" fontId="5" fillId="14" borderId="6" xfId="0" applyNumberFormat="1" applyFont="1" applyFill="1" applyBorder="1" applyAlignment="1">
      <alignment horizontal="center"/>
    </xf>
    <xf numFmtId="9" fontId="6" fillId="0" borderId="0" xfId="0" applyNumberFormat="1" applyFont="1" applyAlignment="1">
      <alignment horizontal="center"/>
    </xf>
    <xf numFmtId="0" fontId="4" fillId="5" borderId="12" xfId="0" applyFont="1" applyFill="1" applyBorder="1"/>
    <xf numFmtId="165" fontId="4" fillId="18" borderId="12" xfId="1" applyNumberFormat="1" applyFont="1" applyFill="1" applyBorder="1" applyAlignment="1">
      <alignment horizontal="center"/>
    </xf>
    <xf numFmtId="0" fontId="4" fillId="7" borderId="12" xfId="0" applyFont="1" applyFill="1" applyBorder="1"/>
    <xf numFmtId="165" fontId="4" fillId="19" borderId="12" xfId="1" applyNumberFormat="1" applyFont="1" applyFill="1" applyBorder="1" applyAlignment="1">
      <alignment horizontal="center"/>
    </xf>
    <xf numFmtId="0" fontId="4" fillId="9" borderId="12" xfId="0" applyFont="1" applyFill="1" applyBorder="1"/>
    <xf numFmtId="165" fontId="4" fillId="20" borderId="12" xfId="1" applyNumberFormat="1" applyFont="1" applyFill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0" fontId="5" fillId="0" borderId="13" xfId="0" applyFont="1" applyBorder="1"/>
    <xf numFmtId="3" fontId="5" fillId="0" borderId="13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/>
    </xf>
    <xf numFmtId="0" fontId="4" fillId="11" borderId="6" xfId="0" applyFont="1" applyFill="1" applyBorder="1"/>
    <xf numFmtId="3" fontId="4" fillId="12" borderId="6" xfId="0" applyNumberFormat="1" applyFont="1" applyFill="1" applyBorder="1" applyAlignment="1">
      <alignment horizontal="center"/>
    </xf>
    <xf numFmtId="0" fontId="4" fillId="13" borderId="6" xfId="0" applyFont="1" applyFill="1" applyBorder="1"/>
    <xf numFmtId="3" fontId="4" fillId="8" borderId="6" xfId="0" applyNumberFormat="1" applyFont="1" applyFill="1" applyBorder="1" applyAlignment="1">
      <alignment horizontal="center"/>
    </xf>
    <xf numFmtId="0" fontId="4" fillId="14" borderId="6" xfId="0" applyFont="1" applyFill="1" applyBorder="1"/>
    <xf numFmtId="3" fontId="4" fillId="15" borderId="6" xfId="0" applyNumberFormat="1" applyFont="1" applyFill="1" applyBorder="1" applyAlignment="1">
      <alignment horizontal="center"/>
    </xf>
    <xf numFmtId="0" fontId="4" fillId="17" borderId="6" xfId="0" applyFont="1" applyFill="1" applyBorder="1"/>
    <xf numFmtId="3" fontId="4" fillId="17" borderId="6" xfId="0" applyNumberFormat="1" applyFont="1" applyFill="1" applyBorder="1" applyAlignment="1">
      <alignment horizontal="center"/>
    </xf>
    <xf numFmtId="0" fontId="4" fillId="21" borderId="6" xfId="0" applyFont="1" applyFill="1" applyBorder="1"/>
    <xf numFmtId="3" fontId="4" fillId="21" borderId="6" xfId="0" applyNumberFormat="1" applyFont="1" applyFill="1" applyBorder="1" applyAlignment="1">
      <alignment horizontal="center"/>
    </xf>
    <xf numFmtId="9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%20Antunez/Desktop/01_Bussines/04_Consultoria/Formacion/Curso%20Control%20Economico%20de%20negocios/3&#170;%20Sesi&#243;n/Analisis%20Cuenta%20Resultados%20-%20gast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%20Antunez/Desktop/01_Bussines/15_Plataforma%20Plantillas/Analisis%20Cuenta%20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Datos"/>
      <sheetName val="Cuenta Resultados"/>
      <sheetName val="Deuda Pendiente"/>
      <sheetName val="Facturas 19"/>
      <sheetName val="Principales Clientes"/>
      <sheetName val="Gastos 19"/>
      <sheetName val="Variacion Gastos 2"/>
      <sheetName val="Variacion Gastos 3"/>
      <sheetName val="Budget"/>
    </sheetNames>
    <sheetDataSet>
      <sheetData sheetId="0">
        <row r="8">
          <cell r="H8" t="str">
            <v>Junio</v>
          </cell>
        </row>
      </sheetData>
      <sheetData sheetId="1"/>
      <sheetData sheetId="2"/>
      <sheetData sheetId="3">
        <row r="1">
          <cell r="K1" t="str">
            <v>Total base</v>
          </cell>
        </row>
      </sheetData>
      <sheetData sheetId="4"/>
      <sheetData sheetId="5">
        <row r="1">
          <cell r="A1" t="str">
            <v>Concepto</v>
          </cell>
          <cell r="E1" t="str">
            <v>Mes</v>
          </cell>
          <cell r="F1" t="str">
            <v>Importe</v>
          </cell>
        </row>
        <row r="2">
          <cell r="A2" t="str">
            <v>Coste Personal</v>
          </cell>
          <cell r="E2" t="str">
            <v>enero</v>
          </cell>
          <cell r="F2">
            <v>5000</v>
          </cell>
        </row>
        <row r="3">
          <cell r="A3" t="str">
            <v>Compras</v>
          </cell>
          <cell r="E3" t="str">
            <v>enero</v>
          </cell>
          <cell r="F3">
            <v>500</v>
          </cell>
        </row>
        <row r="4">
          <cell r="A4" t="str">
            <v>Compras</v>
          </cell>
          <cell r="E4" t="str">
            <v>enero</v>
          </cell>
          <cell r="F4">
            <v>1000</v>
          </cell>
        </row>
        <row r="5">
          <cell r="A5" t="str">
            <v>Suministros</v>
          </cell>
          <cell r="E5" t="str">
            <v>enero</v>
          </cell>
          <cell r="F5">
            <v>80</v>
          </cell>
        </row>
        <row r="6">
          <cell r="A6" t="str">
            <v>Suministros</v>
          </cell>
          <cell r="E6" t="str">
            <v>enero</v>
          </cell>
          <cell r="F6">
            <v>60</v>
          </cell>
        </row>
        <row r="7">
          <cell r="A7" t="str">
            <v>Mantenimiento</v>
          </cell>
          <cell r="E7" t="str">
            <v>enero</v>
          </cell>
          <cell r="F7">
            <v>40</v>
          </cell>
        </row>
        <row r="8">
          <cell r="A8" t="str">
            <v>Serv Externalizados</v>
          </cell>
          <cell r="E8" t="str">
            <v>enero</v>
          </cell>
          <cell r="F8">
            <v>100</v>
          </cell>
        </row>
        <row r="9">
          <cell r="A9" t="str">
            <v>Serv Externalizados</v>
          </cell>
          <cell r="E9" t="str">
            <v>enero</v>
          </cell>
          <cell r="F9">
            <v>500</v>
          </cell>
        </row>
        <row r="10">
          <cell r="A10" t="str">
            <v>Otros Gastos</v>
          </cell>
          <cell r="E10" t="str">
            <v>enero</v>
          </cell>
          <cell r="F10">
            <v>50</v>
          </cell>
        </row>
        <row r="11">
          <cell r="A11" t="str">
            <v>Otros Gastos</v>
          </cell>
          <cell r="E11" t="str">
            <v>enero</v>
          </cell>
          <cell r="F11">
            <v>300</v>
          </cell>
        </row>
        <row r="12">
          <cell r="A12" t="str">
            <v>Coste Personal</v>
          </cell>
          <cell r="E12" t="str">
            <v>febrero</v>
          </cell>
          <cell r="F12">
            <v>4500</v>
          </cell>
        </row>
        <row r="13">
          <cell r="A13" t="str">
            <v>Compras</v>
          </cell>
          <cell r="E13" t="str">
            <v>febrero</v>
          </cell>
          <cell r="F13">
            <v>300</v>
          </cell>
        </row>
        <row r="14">
          <cell r="A14" t="str">
            <v>Compras</v>
          </cell>
          <cell r="E14" t="str">
            <v>febrero</v>
          </cell>
          <cell r="F14">
            <v>1000</v>
          </cell>
        </row>
        <row r="15">
          <cell r="A15" t="str">
            <v>Suministros</v>
          </cell>
          <cell r="E15" t="str">
            <v>febrero</v>
          </cell>
          <cell r="F15">
            <v>80</v>
          </cell>
        </row>
        <row r="16">
          <cell r="A16" t="str">
            <v>Suministros</v>
          </cell>
          <cell r="E16" t="str">
            <v>febrero</v>
          </cell>
          <cell r="F16">
            <v>20</v>
          </cell>
        </row>
        <row r="17">
          <cell r="A17" t="str">
            <v>Mantenimiento</v>
          </cell>
          <cell r="E17" t="str">
            <v>febrero</v>
          </cell>
          <cell r="F17">
            <v>80</v>
          </cell>
        </row>
        <row r="18">
          <cell r="A18" t="str">
            <v>Serv Externalizados</v>
          </cell>
          <cell r="E18" t="str">
            <v>febrero</v>
          </cell>
          <cell r="F18">
            <v>500</v>
          </cell>
        </row>
        <row r="19">
          <cell r="A19" t="str">
            <v>Serv Externalizados</v>
          </cell>
          <cell r="E19" t="str">
            <v>febrero</v>
          </cell>
          <cell r="F19">
            <v>500</v>
          </cell>
        </row>
        <row r="20">
          <cell r="A20" t="str">
            <v>Otros Gastos</v>
          </cell>
          <cell r="E20" t="str">
            <v>febrero</v>
          </cell>
          <cell r="F20">
            <v>50</v>
          </cell>
        </row>
        <row r="21">
          <cell r="A21" t="str">
            <v>Otros Gastos</v>
          </cell>
          <cell r="E21" t="str">
            <v>febrero</v>
          </cell>
          <cell r="F21">
            <v>500</v>
          </cell>
        </row>
        <row r="22">
          <cell r="A22" t="str">
            <v>Coste Personal</v>
          </cell>
          <cell r="E22" t="str">
            <v>marzo</v>
          </cell>
          <cell r="F22">
            <v>6000</v>
          </cell>
        </row>
        <row r="23">
          <cell r="A23" t="str">
            <v>Compras</v>
          </cell>
          <cell r="E23" t="str">
            <v>marzo</v>
          </cell>
          <cell r="F23">
            <v>300</v>
          </cell>
        </row>
        <row r="24">
          <cell r="A24" t="str">
            <v>Compras</v>
          </cell>
          <cell r="E24" t="str">
            <v>marzo</v>
          </cell>
          <cell r="F24">
            <v>2000</v>
          </cell>
        </row>
        <row r="25">
          <cell r="A25" t="str">
            <v>Suministros</v>
          </cell>
          <cell r="E25" t="str">
            <v>marzo</v>
          </cell>
          <cell r="F25">
            <v>80</v>
          </cell>
        </row>
        <row r="26">
          <cell r="A26" t="str">
            <v>Suministros</v>
          </cell>
          <cell r="E26" t="str">
            <v>marzo</v>
          </cell>
          <cell r="F26">
            <v>20</v>
          </cell>
        </row>
        <row r="27">
          <cell r="A27" t="str">
            <v>Mantenimiento</v>
          </cell>
          <cell r="E27" t="str">
            <v>marzo</v>
          </cell>
          <cell r="F27">
            <v>70</v>
          </cell>
        </row>
        <row r="28">
          <cell r="A28" t="str">
            <v>Serv Externalizados</v>
          </cell>
          <cell r="E28" t="str">
            <v>marzo</v>
          </cell>
          <cell r="F28">
            <v>500</v>
          </cell>
        </row>
        <row r="29">
          <cell r="A29" t="str">
            <v>Serv Externalizados</v>
          </cell>
          <cell r="E29" t="str">
            <v>marzo</v>
          </cell>
          <cell r="F29">
            <v>1000</v>
          </cell>
        </row>
        <row r="30">
          <cell r="A30" t="str">
            <v>Otros Gastos</v>
          </cell>
          <cell r="E30" t="str">
            <v>marzo</v>
          </cell>
          <cell r="F30">
            <v>50</v>
          </cell>
        </row>
        <row r="31">
          <cell r="A31" t="str">
            <v>Otros Gastos</v>
          </cell>
          <cell r="E31" t="str">
            <v>marzo</v>
          </cell>
          <cell r="F31">
            <v>500</v>
          </cell>
        </row>
        <row r="32">
          <cell r="A32" t="str">
            <v>Coste Personal</v>
          </cell>
          <cell r="E32" t="str">
            <v>abril</v>
          </cell>
          <cell r="F32">
            <v>6500</v>
          </cell>
        </row>
        <row r="33">
          <cell r="A33" t="str">
            <v>Compras</v>
          </cell>
          <cell r="E33" t="str">
            <v>abril</v>
          </cell>
          <cell r="F33">
            <v>1000</v>
          </cell>
        </row>
        <row r="34">
          <cell r="A34" t="str">
            <v>Compras</v>
          </cell>
          <cell r="E34" t="str">
            <v>abril</v>
          </cell>
          <cell r="F34">
            <v>1000</v>
          </cell>
        </row>
        <row r="35">
          <cell r="A35" t="str">
            <v>Suministros</v>
          </cell>
          <cell r="E35" t="str">
            <v>abril</v>
          </cell>
          <cell r="F35">
            <v>80</v>
          </cell>
        </row>
        <row r="36">
          <cell r="A36" t="str">
            <v>Suministros</v>
          </cell>
          <cell r="E36" t="str">
            <v>abril</v>
          </cell>
          <cell r="F36">
            <v>20</v>
          </cell>
        </row>
        <row r="37">
          <cell r="A37" t="str">
            <v>Mantenimiento</v>
          </cell>
          <cell r="E37" t="str">
            <v>abril</v>
          </cell>
          <cell r="F37">
            <v>80</v>
          </cell>
        </row>
        <row r="38">
          <cell r="A38" t="str">
            <v>Serv Externalizados</v>
          </cell>
          <cell r="E38" t="str">
            <v>abril</v>
          </cell>
          <cell r="F38">
            <v>800</v>
          </cell>
        </row>
        <row r="39">
          <cell r="A39" t="str">
            <v>Serv Externalizados</v>
          </cell>
          <cell r="E39" t="str">
            <v>abril</v>
          </cell>
          <cell r="F39">
            <v>200</v>
          </cell>
        </row>
        <row r="40">
          <cell r="A40" t="str">
            <v>Otros Gastos</v>
          </cell>
          <cell r="E40" t="str">
            <v>abril</v>
          </cell>
          <cell r="F40">
            <v>50</v>
          </cell>
        </row>
        <row r="41">
          <cell r="A41" t="str">
            <v>Otros Gastos</v>
          </cell>
          <cell r="E41" t="str">
            <v>abril</v>
          </cell>
          <cell r="F41">
            <v>1000</v>
          </cell>
        </row>
        <row r="42">
          <cell r="A42" t="str">
            <v>Coste Personal</v>
          </cell>
          <cell r="E42" t="str">
            <v>mayo</v>
          </cell>
          <cell r="F42">
            <v>5000</v>
          </cell>
        </row>
        <row r="43">
          <cell r="A43" t="str">
            <v>Compras</v>
          </cell>
          <cell r="E43" t="str">
            <v>mayo</v>
          </cell>
          <cell r="F43">
            <v>100</v>
          </cell>
        </row>
        <row r="44">
          <cell r="A44" t="str">
            <v>Compras</v>
          </cell>
          <cell r="E44" t="str">
            <v>mayo</v>
          </cell>
          <cell r="F44">
            <v>1000</v>
          </cell>
        </row>
        <row r="45">
          <cell r="A45" t="str">
            <v>Suministros</v>
          </cell>
          <cell r="E45" t="str">
            <v>mayo</v>
          </cell>
          <cell r="F45">
            <v>80</v>
          </cell>
        </row>
        <row r="46">
          <cell r="A46" t="str">
            <v>Suministros</v>
          </cell>
          <cell r="E46" t="str">
            <v>mayo</v>
          </cell>
          <cell r="F46">
            <v>60</v>
          </cell>
        </row>
        <row r="47">
          <cell r="A47" t="str">
            <v>Mantenimiento</v>
          </cell>
          <cell r="E47" t="str">
            <v>mayo</v>
          </cell>
          <cell r="F47">
            <v>100</v>
          </cell>
        </row>
        <row r="48">
          <cell r="A48" t="str">
            <v>Serv Externalizados</v>
          </cell>
          <cell r="E48" t="str">
            <v>mayo</v>
          </cell>
          <cell r="F48">
            <v>500</v>
          </cell>
        </row>
        <row r="49">
          <cell r="A49" t="str">
            <v>Serv Externalizados</v>
          </cell>
          <cell r="E49" t="str">
            <v>mayo</v>
          </cell>
          <cell r="F49">
            <v>200</v>
          </cell>
        </row>
        <row r="50">
          <cell r="A50" t="str">
            <v>Otros Gastos</v>
          </cell>
          <cell r="E50" t="str">
            <v>mayo</v>
          </cell>
          <cell r="F50">
            <v>100</v>
          </cell>
        </row>
        <row r="51">
          <cell r="A51" t="str">
            <v>Otros Gastos</v>
          </cell>
          <cell r="E51" t="str">
            <v>mayo</v>
          </cell>
          <cell r="F51">
            <v>1000</v>
          </cell>
        </row>
        <row r="52">
          <cell r="A52" t="str">
            <v>Coste Personal</v>
          </cell>
          <cell r="E52" t="str">
            <v>junio</v>
          </cell>
          <cell r="F52">
            <v>5500</v>
          </cell>
        </row>
        <row r="53">
          <cell r="A53" t="str">
            <v>Compras</v>
          </cell>
          <cell r="E53" t="str">
            <v>junio</v>
          </cell>
          <cell r="F53">
            <v>500</v>
          </cell>
        </row>
        <row r="54">
          <cell r="A54" t="str">
            <v>Compras</v>
          </cell>
          <cell r="E54" t="str">
            <v>junio</v>
          </cell>
          <cell r="F54">
            <v>800</v>
          </cell>
        </row>
        <row r="55">
          <cell r="A55" t="str">
            <v>Suministros</v>
          </cell>
          <cell r="E55" t="str">
            <v>junio</v>
          </cell>
          <cell r="F55">
            <v>120</v>
          </cell>
        </row>
        <row r="56">
          <cell r="A56" t="str">
            <v>Suministros</v>
          </cell>
          <cell r="E56" t="str">
            <v>junio</v>
          </cell>
          <cell r="F56">
            <v>20</v>
          </cell>
        </row>
        <row r="57">
          <cell r="A57" t="str">
            <v>Mantenimiento</v>
          </cell>
          <cell r="E57" t="str">
            <v>junio</v>
          </cell>
          <cell r="F57">
            <v>200</v>
          </cell>
        </row>
        <row r="58">
          <cell r="A58" t="str">
            <v>Serv Externalizados</v>
          </cell>
          <cell r="E58" t="str">
            <v>junio</v>
          </cell>
          <cell r="F58">
            <v>1000</v>
          </cell>
        </row>
        <row r="59">
          <cell r="A59" t="str">
            <v>Serv Externalizados</v>
          </cell>
          <cell r="E59" t="str">
            <v>junio</v>
          </cell>
          <cell r="F59">
            <v>200</v>
          </cell>
        </row>
        <row r="60">
          <cell r="A60" t="str">
            <v>Otros Gastos</v>
          </cell>
          <cell r="E60" t="str">
            <v>junio</v>
          </cell>
          <cell r="F60">
            <v>600</v>
          </cell>
        </row>
        <row r="61">
          <cell r="A61" t="str">
            <v>Otros Gastos</v>
          </cell>
          <cell r="E61" t="str">
            <v>junio</v>
          </cell>
          <cell r="F61">
            <v>1200</v>
          </cell>
        </row>
        <row r="62">
          <cell r="A62" t="str">
            <v>Coste Personal</v>
          </cell>
          <cell r="E62" t="str">
            <v>julio</v>
          </cell>
          <cell r="F62">
            <v>5000</v>
          </cell>
        </row>
        <row r="63">
          <cell r="A63" t="str">
            <v>Compras</v>
          </cell>
          <cell r="E63" t="str">
            <v>julio</v>
          </cell>
          <cell r="F63">
            <v>500</v>
          </cell>
        </row>
        <row r="64">
          <cell r="A64" t="str">
            <v>Compras</v>
          </cell>
          <cell r="E64" t="str">
            <v>julio</v>
          </cell>
          <cell r="F64">
            <v>50</v>
          </cell>
        </row>
        <row r="65">
          <cell r="A65" t="str">
            <v>Suministros</v>
          </cell>
          <cell r="E65" t="str">
            <v>julio</v>
          </cell>
          <cell r="F65">
            <v>120</v>
          </cell>
        </row>
        <row r="66">
          <cell r="A66" t="str">
            <v>Suministros</v>
          </cell>
          <cell r="E66" t="str">
            <v>julio</v>
          </cell>
          <cell r="F66">
            <v>20</v>
          </cell>
        </row>
        <row r="67">
          <cell r="A67" t="str">
            <v>Mantenimiento</v>
          </cell>
          <cell r="E67" t="str">
            <v>julio</v>
          </cell>
          <cell r="F67">
            <v>200</v>
          </cell>
        </row>
        <row r="68">
          <cell r="A68" t="str">
            <v>Serv Externalizados</v>
          </cell>
          <cell r="E68" t="str">
            <v>julio</v>
          </cell>
          <cell r="F68">
            <v>500</v>
          </cell>
        </row>
        <row r="69">
          <cell r="A69" t="str">
            <v>Serv Externalizados</v>
          </cell>
          <cell r="E69" t="str">
            <v>julio</v>
          </cell>
          <cell r="F69">
            <v>200</v>
          </cell>
        </row>
        <row r="70">
          <cell r="A70" t="str">
            <v>Otros Gastos</v>
          </cell>
          <cell r="E70" t="str">
            <v>julio</v>
          </cell>
          <cell r="F70">
            <v>600</v>
          </cell>
        </row>
        <row r="71">
          <cell r="A71" t="str">
            <v>Otros Gastos</v>
          </cell>
          <cell r="E71" t="str">
            <v>julio</v>
          </cell>
          <cell r="F71">
            <v>600</v>
          </cell>
        </row>
        <row r="72">
          <cell r="A72" t="str">
            <v>Coste Personal</v>
          </cell>
          <cell r="E72" t="str">
            <v>agosto</v>
          </cell>
          <cell r="F72">
            <v>6000</v>
          </cell>
        </row>
        <row r="73">
          <cell r="A73" t="str">
            <v>Compras</v>
          </cell>
          <cell r="E73" t="str">
            <v>agosto</v>
          </cell>
          <cell r="F73">
            <v>500</v>
          </cell>
        </row>
        <row r="74">
          <cell r="A74" t="str">
            <v>Compras</v>
          </cell>
          <cell r="E74" t="str">
            <v>agosto</v>
          </cell>
          <cell r="F74">
            <v>1200</v>
          </cell>
        </row>
        <row r="75">
          <cell r="A75" t="str">
            <v>Suministros</v>
          </cell>
          <cell r="E75" t="str">
            <v>agosto</v>
          </cell>
          <cell r="F75">
            <v>120</v>
          </cell>
        </row>
        <row r="76">
          <cell r="A76" t="str">
            <v>Suministros</v>
          </cell>
          <cell r="E76" t="str">
            <v>agosto</v>
          </cell>
          <cell r="F76">
            <v>60</v>
          </cell>
        </row>
        <row r="77">
          <cell r="A77" t="str">
            <v>Mantenimiento</v>
          </cell>
          <cell r="E77" t="str">
            <v>agosto</v>
          </cell>
          <cell r="F77">
            <v>500</v>
          </cell>
        </row>
        <row r="78">
          <cell r="A78" t="str">
            <v>Serv Externalizados</v>
          </cell>
          <cell r="E78" t="str">
            <v>agosto</v>
          </cell>
          <cell r="F78">
            <v>800</v>
          </cell>
        </row>
        <row r="79">
          <cell r="A79" t="str">
            <v>Serv Externalizados</v>
          </cell>
          <cell r="E79" t="str">
            <v>agosto</v>
          </cell>
          <cell r="F79">
            <v>200</v>
          </cell>
        </row>
        <row r="80">
          <cell r="A80" t="str">
            <v>Otros Gastos</v>
          </cell>
          <cell r="E80" t="str">
            <v>agosto</v>
          </cell>
          <cell r="F80">
            <v>1200</v>
          </cell>
        </row>
        <row r="81">
          <cell r="A81" t="str">
            <v>Otros Gastos</v>
          </cell>
          <cell r="E81" t="str">
            <v>agosto</v>
          </cell>
          <cell r="F81">
            <v>1200</v>
          </cell>
        </row>
        <row r="82">
          <cell r="A82" t="str">
            <v>Coste Personal</v>
          </cell>
          <cell r="E82" t="str">
            <v>septiembre</v>
          </cell>
          <cell r="F82">
            <v>4500</v>
          </cell>
        </row>
        <row r="83">
          <cell r="A83" t="str">
            <v>Compras</v>
          </cell>
          <cell r="E83" t="str">
            <v>septiembre</v>
          </cell>
          <cell r="F83">
            <v>500</v>
          </cell>
        </row>
        <row r="84">
          <cell r="A84" t="str">
            <v>Compras</v>
          </cell>
          <cell r="E84" t="str">
            <v>septiembre</v>
          </cell>
          <cell r="F84">
            <v>800</v>
          </cell>
        </row>
        <row r="85">
          <cell r="A85" t="str">
            <v>Suministros</v>
          </cell>
          <cell r="E85" t="str">
            <v>septiembre</v>
          </cell>
          <cell r="F85">
            <v>240</v>
          </cell>
        </row>
        <row r="86">
          <cell r="A86" t="str">
            <v>Suministros</v>
          </cell>
          <cell r="E86" t="str">
            <v>septiembre</v>
          </cell>
          <cell r="F86">
            <v>20</v>
          </cell>
        </row>
        <row r="87">
          <cell r="A87" t="str">
            <v>Mantenimiento</v>
          </cell>
          <cell r="E87" t="str">
            <v>septiembre</v>
          </cell>
          <cell r="F87">
            <v>100</v>
          </cell>
        </row>
        <row r="88">
          <cell r="A88" t="str">
            <v>Serv Externalizados</v>
          </cell>
          <cell r="E88" t="str">
            <v>septiembre</v>
          </cell>
          <cell r="F88">
            <v>600</v>
          </cell>
        </row>
        <row r="89">
          <cell r="A89" t="str">
            <v>Serv Externalizados</v>
          </cell>
          <cell r="E89" t="str">
            <v>septiembre</v>
          </cell>
          <cell r="F89">
            <v>200</v>
          </cell>
        </row>
        <row r="90">
          <cell r="A90" t="str">
            <v>Otros Gastos</v>
          </cell>
          <cell r="E90" t="str">
            <v>septiembre</v>
          </cell>
          <cell r="F90">
            <v>600</v>
          </cell>
        </row>
        <row r="91">
          <cell r="A91" t="str">
            <v>Otros Gastos</v>
          </cell>
          <cell r="E91" t="str">
            <v>septiembre</v>
          </cell>
          <cell r="F91">
            <v>500</v>
          </cell>
        </row>
        <row r="92">
          <cell r="A92" t="str">
            <v>Coste Personal</v>
          </cell>
          <cell r="E92" t="str">
            <v>octubre</v>
          </cell>
          <cell r="F92">
            <v>4500</v>
          </cell>
        </row>
        <row r="93">
          <cell r="A93" t="str">
            <v>Compras</v>
          </cell>
          <cell r="E93" t="str">
            <v>octubre</v>
          </cell>
          <cell r="F93">
            <v>500</v>
          </cell>
        </row>
        <row r="94">
          <cell r="A94" t="str">
            <v>Compras</v>
          </cell>
          <cell r="E94" t="str">
            <v>octubre</v>
          </cell>
          <cell r="F94">
            <v>800</v>
          </cell>
        </row>
        <row r="95">
          <cell r="A95" t="str">
            <v>Suministros</v>
          </cell>
          <cell r="E95" t="str">
            <v>octubre</v>
          </cell>
          <cell r="F95">
            <v>240</v>
          </cell>
        </row>
        <row r="96">
          <cell r="A96" t="str">
            <v>Suministros</v>
          </cell>
          <cell r="E96" t="str">
            <v>octubre</v>
          </cell>
          <cell r="F96">
            <v>20</v>
          </cell>
        </row>
        <row r="97">
          <cell r="A97" t="str">
            <v>Mantenimiento</v>
          </cell>
          <cell r="E97" t="str">
            <v>octubre</v>
          </cell>
          <cell r="F97">
            <v>100</v>
          </cell>
        </row>
        <row r="98">
          <cell r="A98" t="str">
            <v>Serv Externalizados</v>
          </cell>
          <cell r="E98" t="str">
            <v>octubre</v>
          </cell>
          <cell r="F98">
            <v>600</v>
          </cell>
        </row>
        <row r="99">
          <cell r="A99" t="str">
            <v>Serv Externalizados</v>
          </cell>
          <cell r="E99" t="str">
            <v>octubre</v>
          </cell>
          <cell r="F99">
            <v>200</v>
          </cell>
        </row>
        <row r="100">
          <cell r="A100" t="str">
            <v>Otros Gastos</v>
          </cell>
          <cell r="E100" t="str">
            <v>octubre</v>
          </cell>
          <cell r="F100">
            <v>600</v>
          </cell>
        </row>
        <row r="101">
          <cell r="A101" t="str">
            <v>Otros Gastos</v>
          </cell>
          <cell r="E101" t="str">
            <v>octubre</v>
          </cell>
          <cell r="F101">
            <v>500</v>
          </cell>
        </row>
        <row r="102">
          <cell r="A102" t="str">
            <v>Coste Personal</v>
          </cell>
          <cell r="E102" t="str">
            <v>noviembre</v>
          </cell>
          <cell r="F102">
            <v>4500</v>
          </cell>
        </row>
        <row r="103">
          <cell r="A103" t="str">
            <v>Compras</v>
          </cell>
          <cell r="E103" t="str">
            <v>noviembre</v>
          </cell>
          <cell r="F103">
            <v>500</v>
          </cell>
        </row>
        <row r="104">
          <cell r="A104" t="str">
            <v>Compras</v>
          </cell>
          <cell r="E104" t="str">
            <v>noviembre</v>
          </cell>
          <cell r="F104">
            <v>800</v>
          </cell>
        </row>
        <row r="105">
          <cell r="A105" t="str">
            <v>Suministros</v>
          </cell>
          <cell r="E105" t="str">
            <v>noviembre</v>
          </cell>
          <cell r="F105">
            <v>240</v>
          </cell>
        </row>
        <row r="106">
          <cell r="A106" t="str">
            <v>Suministros</v>
          </cell>
          <cell r="E106" t="str">
            <v>noviembre</v>
          </cell>
          <cell r="F106">
            <v>20</v>
          </cell>
        </row>
        <row r="107">
          <cell r="A107" t="str">
            <v>Mantenimiento</v>
          </cell>
          <cell r="E107" t="str">
            <v>noviembre</v>
          </cell>
          <cell r="F107">
            <v>100</v>
          </cell>
        </row>
        <row r="108">
          <cell r="A108" t="str">
            <v>Serv Externalizados</v>
          </cell>
          <cell r="E108" t="str">
            <v>noviembre</v>
          </cell>
          <cell r="F108">
            <v>600</v>
          </cell>
        </row>
        <row r="109">
          <cell r="A109" t="str">
            <v>Serv Externalizados</v>
          </cell>
          <cell r="E109" t="str">
            <v>noviembre</v>
          </cell>
          <cell r="F109">
            <v>200</v>
          </cell>
        </row>
        <row r="110">
          <cell r="A110" t="str">
            <v>Otros Gastos</v>
          </cell>
          <cell r="E110" t="str">
            <v>noviembre</v>
          </cell>
          <cell r="F110">
            <v>600</v>
          </cell>
        </row>
        <row r="111">
          <cell r="A111" t="str">
            <v>Otros Gastos</v>
          </cell>
          <cell r="E111" t="str">
            <v>noviembre</v>
          </cell>
          <cell r="F111">
            <v>500</v>
          </cell>
        </row>
        <row r="112">
          <cell r="A112" t="str">
            <v>Coste Personal</v>
          </cell>
          <cell r="E112" t="str">
            <v>diciembre</v>
          </cell>
          <cell r="F112">
            <v>4500</v>
          </cell>
        </row>
        <row r="113">
          <cell r="A113" t="str">
            <v>Compras</v>
          </cell>
          <cell r="E113" t="str">
            <v>diciembre</v>
          </cell>
          <cell r="F113">
            <v>500</v>
          </cell>
        </row>
        <row r="114">
          <cell r="A114" t="str">
            <v>Compras</v>
          </cell>
          <cell r="E114" t="str">
            <v>diciembre</v>
          </cell>
          <cell r="F114">
            <v>800</v>
          </cell>
        </row>
        <row r="115">
          <cell r="A115" t="str">
            <v>Suministros</v>
          </cell>
          <cell r="E115" t="str">
            <v>diciembre</v>
          </cell>
          <cell r="F115">
            <v>240</v>
          </cell>
        </row>
        <row r="116">
          <cell r="A116" t="str">
            <v>Suministros</v>
          </cell>
          <cell r="E116" t="str">
            <v>diciembre</v>
          </cell>
          <cell r="F116">
            <v>20</v>
          </cell>
        </row>
        <row r="117">
          <cell r="A117" t="str">
            <v>Mantenimiento</v>
          </cell>
          <cell r="E117" t="str">
            <v>diciembre</v>
          </cell>
          <cell r="F117">
            <v>100</v>
          </cell>
        </row>
        <row r="118">
          <cell r="A118" t="str">
            <v>Serv Externalizados</v>
          </cell>
          <cell r="E118" t="str">
            <v>diciembre</v>
          </cell>
          <cell r="F118">
            <v>600</v>
          </cell>
        </row>
        <row r="119">
          <cell r="A119" t="str">
            <v>Serv Externalizados</v>
          </cell>
          <cell r="E119" t="str">
            <v>diciembre</v>
          </cell>
          <cell r="F119">
            <v>200</v>
          </cell>
        </row>
        <row r="120">
          <cell r="A120" t="str">
            <v>Otros Gastos</v>
          </cell>
          <cell r="E120" t="str">
            <v>diciembre</v>
          </cell>
          <cell r="F120">
            <v>600</v>
          </cell>
        </row>
        <row r="121">
          <cell r="A121" t="str">
            <v>Otros Gastos</v>
          </cell>
          <cell r="E121" t="str">
            <v>diciembre</v>
          </cell>
          <cell r="F121">
            <v>500</v>
          </cell>
        </row>
        <row r="122">
          <cell r="A122"/>
          <cell r="E122"/>
          <cell r="F122"/>
        </row>
        <row r="123">
          <cell r="A123"/>
          <cell r="E123"/>
          <cell r="F123"/>
        </row>
        <row r="124">
          <cell r="A124"/>
          <cell r="E124"/>
          <cell r="F124"/>
        </row>
        <row r="125">
          <cell r="A125"/>
          <cell r="E125"/>
          <cell r="F125"/>
        </row>
        <row r="126">
          <cell r="A126"/>
          <cell r="E126"/>
          <cell r="F126"/>
        </row>
        <row r="127">
          <cell r="A127"/>
          <cell r="E127"/>
          <cell r="F127"/>
        </row>
        <row r="128">
          <cell r="A128"/>
          <cell r="E128"/>
          <cell r="F128"/>
        </row>
        <row r="129">
          <cell r="A129"/>
          <cell r="E129"/>
          <cell r="F129"/>
        </row>
        <row r="130">
          <cell r="A130"/>
          <cell r="E130"/>
          <cell r="F130"/>
        </row>
        <row r="131">
          <cell r="A131"/>
          <cell r="E131"/>
          <cell r="F131"/>
        </row>
        <row r="132">
          <cell r="A132"/>
          <cell r="E132"/>
          <cell r="F132"/>
        </row>
        <row r="133">
          <cell r="A133"/>
          <cell r="E133"/>
          <cell r="F133"/>
        </row>
        <row r="134">
          <cell r="A134"/>
          <cell r="E134"/>
          <cell r="F134"/>
        </row>
        <row r="135">
          <cell r="A135"/>
          <cell r="E135"/>
          <cell r="F135"/>
        </row>
        <row r="136">
          <cell r="A136"/>
          <cell r="E136"/>
          <cell r="F136"/>
        </row>
        <row r="137">
          <cell r="A137"/>
          <cell r="E137"/>
          <cell r="F137"/>
        </row>
        <row r="138">
          <cell r="A138"/>
          <cell r="E138"/>
          <cell r="F138"/>
        </row>
        <row r="139">
          <cell r="A139"/>
          <cell r="E139"/>
          <cell r="F139"/>
        </row>
        <row r="140">
          <cell r="A140"/>
          <cell r="E140"/>
          <cell r="F140"/>
        </row>
        <row r="141">
          <cell r="A141"/>
          <cell r="E141"/>
          <cell r="F141"/>
        </row>
        <row r="142">
          <cell r="A142"/>
          <cell r="E142"/>
          <cell r="F142"/>
        </row>
        <row r="143">
          <cell r="A143"/>
          <cell r="E143"/>
          <cell r="F143"/>
        </row>
        <row r="144">
          <cell r="A144"/>
          <cell r="E144"/>
          <cell r="F144"/>
        </row>
        <row r="145">
          <cell r="A145"/>
          <cell r="E145"/>
          <cell r="F145"/>
        </row>
        <row r="146">
          <cell r="A146"/>
          <cell r="E146"/>
          <cell r="F146"/>
        </row>
        <row r="147">
          <cell r="A147"/>
          <cell r="E147"/>
          <cell r="F147"/>
        </row>
        <row r="148">
          <cell r="A148"/>
          <cell r="E148"/>
          <cell r="F148"/>
        </row>
        <row r="149">
          <cell r="A149"/>
          <cell r="E149"/>
          <cell r="F149"/>
        </row>
        <row r="150">
          <cell r="A150"/>
          <cell r="E150"/>
          <cell r="F150"/>
        </row>
        <row r="151">
          <cell r="A151"/>
          <cell r="E151"/>
          <cell r="F151"/>
        </row>
        <row r="152">
          <cell r="A152"/>
          <cell r="E152"/>
          <cell r="F152"/>
        </row>
        <row r="153">
          <cell r="A153"/>
          <cell r="E153"/>
          <cell r="F153"/>
        </row>
        <row r="154">
          <cell r="A154"/>
          <cell r="E154"/>
          <cell r="F154"/>
        </row>
        <row r="155">
          <cell r="A155"/>
          <cell r="E155"/>
          <cell r="F155"/>
        </row>
        <row r="156">
          <cell r="A156"/>
          <cell r="E156"/>
          <cell r="F156"/>
        </row>
        <row r="157">
          <cell r="A157"/>
          <cell r="E157"/>
          <cell r="F157"/>
        </row>
        <row r="158">
          <cell r="A158"/>
          <cell r="E158"/>
          <cell r="F158"/>
        </row>
        <row r="159">
          <cell r="A159"/>
          <cell r="E159"/>
          <cell r="F159"/>
        </row>
        <row r="160">
          <cell r="A160"/>
          <cell r="E160"/>
          <cell r="F160"/>
        </row>
        <row r="161">
          <cell r="A161"/>
          <cell r="E161"/>
          <cell r="F161"/>
        </row>
        <row r="162">
          <cell r="A162"/>
          <cell r="E162"/>
          <cell r="F162"/>
        </row>
        <row r="163">
          <cell r="A163"/>
          <cell r="E163"/>
          <cell r="F163"/>
        </row>
        <row r="164">
          <cell r="A164"/>
          <cell r="E164"/>
          <cell r="F164"/>
        </row>
        <row r="165">
          <cell r="A165"/>
          <cell r="E165"/>
          <cell r="F165"/>
        </row>
        <row r="166">
          <cell r="A166"/>
          <cell r="E166"/>
          <cell r="F166"/>
        </row>
        <row r="167">
          <cell r="A167"/>
          <cell r="E167"/>
          <cell r="F167"/>
        </row>
        <row r="168">
          <cell r="A168"/>
          <cell r="E168"/>
          <cell r="F168"/>
        </row>
        <row r="169">
          <cell r="A169"/>
          <cell r="E169"/>
          <cell r="F169"/>
        </row>
        <row r="170">
          <cell r="A170"/>
          <cell r="E170"/>
          <cell r="F170"/>
        </row>
        <row r="171">
          <cell r="A171"/>
          <cell r="E171"/>
          <cell r="F171"/>
        </row>
        <row r="172">
          <cell r="A172"/>
          <cell r="E172"/>
          <cell r="F172"/>
        </row>
        <row r="173">
          <cell r="A173"/>
          <cell r="E173"/>
          <cell r="F173"/>
        </row>
        <row r="174">
          <cell r="A174"/>
          <cell r="E174"/>
          <cell r="F174"/>
        </row>
        <row r="175">
          <cell r="A175"/>
          <cell r="E175"/>
          <cell r="F175"/>
        </row>
        <row r="176">
          <cell r="A176"/>
          <cell r="E176"/>
          <cell r="F176"/>
        </row>
        <row r="177">
          <cell r="A177"/>
          <cell r="E177"/>
          <cell r="F177"/>
        </row>
        <row r="178">
          <cell r="A178"/>
          <cell r="E178"/>
          <cell r="F178"/>
        </row>
        <row r="179">
          <cell r="A179"/>
          <cell r="E179"/>
          <cell r="F179"/>
        </row>
        <row r="180">
          <cell r="A180"/>
          <cell r="E180"/>
          <cell r="F180"/>
        </row>
        <row r="181">
          <cell r="A181"/>
          <cell r="E181"/>
          <cell r="F181"/>
        </row>
        <row r="182">
          <cell r="A182"/>
          <cell r="E182"/>
          <cell r="F182"/>
        </row>
        <row r="183">
          <cell r="A183"/>
          <cell r="E183"/>
          <cell r="F183"/>
        </row>
        <row r="184">
          <cell r="A184"/>
          <cell r="E184"/>
          <cell r="F184"/>
        </row>
        <row r="185">
          <cell r="A185"/>
          <cell r="E185"/>
          <cell r="F185"/>
        </row>
        <row r="186">
          <cell r="A186"/>
          <cell r="E186"/>
          <cell r="F186"/>
        </row>
        <row r="187">
          <cell r="A187"/>
          <cell r="E187"/>
          <cell r="F187"/>
        </row>
        <row r="188">
          <cell r="A188"/>
          <cell r="E188"/>
          <cell r="F188"/>
        </row>
        <row r="189">
          <cell r="A189"/>
          <cell r="E189"/>
          <cell r="F189"/>
        </row>
        <row r="190">
          <cell r="A190"/>
          <cell r="E190"/>
          <cell r="F190"/>
        </row>
        <row r="191">
          <cell r="A191"/>
          <cell r="E191"/>
          <cell r="F191"/>
        </row>
        <row r="192">
          <cell r="A192"/>
          <cell r="E192"/>
          <cell r="F192"/>
        </row>
        <row r="193">
          <cell r="A193"/>
          <cell r="E193"/>
          <cell r="F193"/>
        </row>
        <row r="194">
          <cell r="A194"/>
          <cell r="E194"/>
          <cell r="F194"/>
        </row>
        <row r="195">
          <cell r="A195"/>
          <cell r="E195"/>
          <cell r="F195"/>
        </row>
        <row r="196">
          <cell r="A196"/>
          <cell r="E196"/>
          <cell r="F196"/>
        </row>
        <row r="197">
          <cell r="A197"/>
          <cell r="E197"/>
          <cell r="F197"/>
        </row>
        <row r="198">
          <cell r="A198"/>
          <cell r="E198"/>
          <cell r="F198"/>
        </row>
        <row r="199">
          <cell r="A199"/>
          <cell r="E199"/>
          <cell r="F199"/>
        </row>
        <row r="200">
          <cell r="A200"/>
          <cell r="E200"/>
          <cell r="F200"/>
        </row>
        <row r="201">
          <cell r="A201"/>
          <cell r="E201"/>
          <cell r="F201"/>
        </row>
        <row r="202">
          <cell r="A202"/>
          <cell r="E202"/>
          <cell r="F202"/>
        </row>
        <row r="203">
          <cell r="A203"/>
          <cell r="E203"/>
          <cell r="F203"/>
        </row>
        <row r="204">
          <cell r="A204"/>
          <cell r="E204"/>
          <cell r="F204"/>
        </row>
        <row r="205">
          <cell r="A205"/>
          <cell r="E205"/>
          <cell r="F205"/>
        </row>
        <row r="206">
          <cell r="A206"/>
          <cell r="E206"/>
          <cell r="F206"/>
        </row>
        <row r="207">
          <cell r="A207"/>
          <cell r="E207"/>
          <cell r="F207"/>
        </row>
        <row r="208">
          <cell r="A208"/>
          <cell r="E208"/>
          <cell r="F208"/>
        </row>
        <row r="209">
          <cell r="A209"/>
          <cell r="E209"/>
          <cell r="F209"/>
        </row>
        <row r="210">
          <cell r="A210"/>
          <cell r="E210"/>
          <cell r="F210"/>
        </row>
        <row r="211">
          <cell r="A211"/>
          <cell r="E211"/>
          <cell r="F211"/>
        </row>
        <row r="212">
          <cell r="A212"/>
          <cell r="E212"/>
          <cell r="F212"/>
        </row>
        <row r="213">
          <cell r="A213"/>
          <cell r="E213"/>
          <cell r="F213"/>
        </row>
        <row r="214">
          <cell r="A214"/>
          <cell r="E214"/>
          <cell r="F214"/>
        </row>
        <row r="215">
          <cell r="A215"/>
          <cell r="E215"/>
          <cell r="F215"/>
        </row>
        <row r="216">
          <cell r="A216"/>
          <cell r="E216"/>
          <cell r="F216"/>
        </row>
        <row r="217">
          <cell r="A217"/>
          <cell r="E217"/>
          <cell r="F217"/>
        </row>
        <row r="218">
          <cell r="A218"/>
          <cell r="E218"/>
          <cell r="F218"/>
        </row>
        <row r="219">
          <cell r="A219"/>
          <cell r="E219"/>
          <cell r="F219"/>
        </row>
        <row r="220">
          <cell r="A220"/>
          <cell r="E220"/>
          <cell r="F220"/>
        </row>
        <row r="221">
          <cell r="A221"/>
          <cell r="E221"/>
          <cell r="F221"/>
        </row>
        <row r="222">
          <cell r="A222"/>
          <cell r="E222"/>
          <cell r="F222"/>
        </row>
        <row r="223">
          <cell r="A223"/>
          <cell r="E223"/>
          <cell r="F223"/>
        </row>
        <row r="224">
          <cell r="A224"/>
          <cell r="E224"/>
          <cell r="F224"/>
        </row>
        <row r="225">
          <cell r="A225"/>
          <cell r="E225"/>
          <cell r="F225"/>
        </row>
        <row r="226">
          <cell r="A226"/>
          <cell r="E226"/>
          <cell r="F226"/>
        </row>
        <row r="227">
          <cell r="A227"/>
          <cell r="E227"/>
          <cell r="F227"/>
        </row>
        <row r="228">
          <cell r="A228"/>
          <cell r="E228"/>
          <cell r="F228"/>
        </row>
        <row r="229">
          <cell r="A229"/>
          <cell r="E229"/>
          <cell r="F229"/>
        </row>
        <row r="230">
          <cell r="A230"/>
          <cell r="E230"/>
          <cell r="F230"/>
        </row>
        <row r="231">
          <cell r="A231"/>
          <cell r="E231"/>
          <cell r="F231"/>
        </row>
        <row r="232">
          <cell r="A232"/>
          <cell r="E232"/>
          <cell r="F232"/>
        </row>
        <row r="233">
          <cell r="A233"/>
          <cell r="E233"/>
          <cell r="F233"/>
        </row>
        <row r="234">
          <cell r="A234"/>
          <cell r="E234"/>
          <cell r="F234"/>
        </row>
        <row r="235">
          <cell r="A235"/>
          <cell r="E235"/>
          <cell r="F235"/>
        </row>
        <row r="236">
          <cell r="A236"/>
          <cell r="E236"/>
          <cell r="F236"/>
        </row>
        <row r="237">
          <cell r="A237"/>
          <cell r="E237"/>
          <cell r="F237"/>
        </row>
        <row r="238">
          <cell r="A238"/>
          <cell r="E238"/>
          <cell r="F238"/>
        </row>
        <row r="239">
          <cell r="A239"/>
          <cell r="E239"/>
          <cell r="F239"/>
        </row>
        <row r="240">
          <cell r="A240"/>
          <cell r="E240"/>
          <cell r="F240"/>
        </row>
        <row r="241">
          <cell r="A241"/>
          <cell r="E241"/>
          <cell r="F241"/>
        </row>
        <row r="242">
          <cell r="A242"/>
          <cell r="E242"/>
          <cell r="F242"/>
        </row>
        <row r="243">
          <cell r="A243"/>
          <cell r="E243"/>
          <cell r="F243"/>
        </row>
        <row r="244">
          <cell r="A244"/>
          <cell r="E244"/>
          <cell r="F244"/>
        </row>
        <row r="245">
          <cell r="A245"/>
          <cell r="E245"/>
          <cell r="F245"/>
        </row>
        <row r="246">
          <cell r="A246"/>
          <cell r="E246"/>
          <cell r="F246"/>
        </row>
        <row r="247">
          <cell r="A247"/>
          <cell r="E247"/>
          <cell r="F247"/>
        </row>
        <row r="248">
          <cell r="A248"/>
          <cell r="E248"/>
          <cell r="F248"/>
        </row>
        <row r="249">
          <cell r="A249"/>
          <cell r="E249"/>
          <cell r="F249"/>
        </row>
        <row r="250">
          <cell r="A250"/>
          <cell r="E250"/>
          <cell r="F250"/>
        </row>
        <row r="251">
          <cell r="A251"/>
          <cell r="E251"/>
          <cell r="F251"/>
        </row>
        <row r="252">
          <cell r="A252"/>
          <cell r="E252"/>
          <cell r="F252"/>
        </row>
        <row r="253">
          <cell r="A253"/>
          <cell r="E253"/>
          <cell r="F253"/>
        </row>
        <row r="254">
          <cell r="A254"/>
          <cell r="E254"/>
          <cell r="F254"/>
        </row>
        <row r="255">
          <cell r="A255"/>
          <cell r="E255"/>
          <cell r="F255"/>
        </row>
        <row r="256">
          <cell r="A256"/>
          <cell r="E256"/>
          <cell r="F256"/>
        </row>
        <row r="257">
          <cell r="A257"/>
          <cell r="E257"/>
          <cell r="F257"/>
        </row>
        <row r="258">
          <cell r="A258"/>
          <cell r="E258"/>
          <cell r="F258"/>
        </row>
        <row r="259">
          <cell r="A259"/>
          <cell r="E259"/>
          <cell r="F259"/>
        </row>
        <row r="260">
          <cell r="A260"/>
          <cell r="E260"/>
          <cell r="F260"/>
        </row>
        <row r="261">
          <cell r="A261"/>
          <cell r="E261"/>
          <cell r="F261"/>
        </row>
        <row r="262">
          <cell r="A262"/>
          <cell r="E262"/>
          <cell r="F262"/>
        </row>
        <row r="263">
          <cell r="A263"/>
          <cell r="E263"/>
          <cell r="F263"/>
        </row>
        <row r="264">
          <cell r="A264"/>
          <cell r="E264"/>
          <cell r="F264"/>
        </row>
        <row r="265">
          <cell r="A265"/>
          <cell r="E265"/>
          <cell r="F265"/>
        </row>
        <row r="266">
          <cell r="A266"/>
          <cell r="E266"/>
          <cell r="F266"/>
        </row>
        <row r="267">
          <cell r="A267"/>
          <cell r="E267"/>
          <cell r="F267"/>
        </row>
        <row r="268">
          <cell r="A268"/>
          <cell r="E268"/>
          <cell r="F268"/>
        </row>
        <row r="269">
          <cell r="A269"/>
          <cell r="E269"/>
          <cell r="F269"/>
        </row>
        <row r="270">
          <cell r="A270"/>
          <cell r="E270"/>
          <cell r="F270"/>
        </row>
        <row r="271">
          <cell r="A271"/>
          <cell r="E271"/>
          <cell r="F271"/>
        </row>
        <row r="272">
          <cell r="A272"/>
          <cell r="E272"/>
          <cell r="F272"/>
        </row>
        <row r="273">
          <cell r="A273"/>
          <cell r="E273"/>
          <cell r="F273"/>
        </row>
        <row r="274">
          <cell r="A274"/>
          <cell r="E274"/>
          <cell r="F274"/>
        </row>
        <row r="275">
          <cell r="A275"/>
          <cell r="E275"/>
          <cell r="F275"/>
        </row>
        <row r="276">
          <cell r="A276"/>
          <cell r="E276"/>
          <cell r="F276"/>
        </row>
        <row r="277">
          <cell r="A277"/>
          <cell r="E277"/>
          <cell r="F277"/>
        </row>
        <row r="278">
          <cell r="A278"/>
          <cell r="E278"/>
          <cell r="F278"/>
        </row>
        <row r="279">
          <cell r="A279"/>
          <cell r="E279"/>
          <cell r="F279"/>
        </row>
        <row r="280">
          <cell r="A280"/>
          <cell r="E280"/>
          <cell r="F280"/>
        </row>
        <row r="281">
          <cell r="A281"/>
          <cell r="E281"/>
          <cell r="F281"/>
        </row>
        <row r="282">
          <cell r="A282"/>
          <cell r="E282"/>
          <cell r="F282"/>
        </row>
        <row r="283">
          <cell r="A283"/>
          <cell r="E283"/>
          <cell r="F283"/>
        </row>
        <row r="284">
          <cell r="A284"/>
          <cell r="E284"/>
          <cell r="F284"/>
        </row>
        <row r="285">
          <cell r="A285"/>
          <cell r="E285"/>
          <cell r="F285"/>
        </row>
        <row r="286">
          <cell r="A286"/>
          <cell r="E286"/>
          <cell r="F286"/>
        </row>
        <row r="287">
          <cell r="A287"/>
          <cell r="E287"/>
          <cell r="F287"/>
        </row>
        <row r="288">
          <cell r="A288"/>
          <cell r="E288"/>
          <cell r="F288"/>
        </row>
        <row r="289">
          <cell r="A289"/>
          <cell r="E289"/>
          <cell r="F289"/>
        </row>
        <row r="290">
          <cell r="A290"/>
          <cell r="E290"/>
          <cell r="F290"/>
        </row>
        <row r="291">
          <cell r="A291"/>
          <cell r="E291"/>
          <cell r="F291"/>
        </row>
        <row r="292">
          <cell r="A292"/>
          <cell r="E292"/>
          <cell r="F292"/>
        </row>
        <row r="293">
          <cell r="A293"/>
          <cell r="E293"/>
          <cell r="F293"/>
        </row>
        <row r="294">
          <cell r="A294"/>
          <cell r="E294"/>
          <cell r="F294"/>
        </row>
        <row r="295">
          <cell r="A295"/>
          <cell r="E295"/>
          <cell r="F295"/>
        </row>
        <row r="296">
          <cell r="A296"/>
          <cell r="E296"/>
          <cell r="F296"/>
        </row>
        <row r="297">
          <cell r="A297"/>
          <cell r="E297"/>
          <cell r="F297"/>
        </row>
        <row r="298">
          <cell r="A298"/>
          <cell r="E298"/>
          <cell r="F298"/>
        </row>
        <row r="299">
          <cell r="A299"/>
          <cell r="E299"/>
          <cell r="F299"/>
        </row>
        <row r="300">
          <cell r="A300"/>
          <cell r="E300"/>
          <cell r="F300"/>
        </row>
        <row r="301">
          <cell r="A301"/>
          <cell r="E301"/>
          <cell r="F301"/>
        </row>
        <row r="302">
          <cell r="A302"/>
          <cell r="E302"/>
          <cell r="F302"/>
        </row>
        <row r="303">
          <cell r="A303"/>
          <cell r="E303"/>
          <cell r="F303"/>
        </row>
        <row r="304">
          <cell r="A304"/>
          <cell r="E304"/>
          <cell r="F304"/>
        </row>
        <row r="305">
          <cell r="A305"/>
          <cell r="E305"/>
          <cell r="F305"/>
        </row>
        <row r="306">
          <cell r="A306"/>
          <cell r="E306"/>
          <cell r="F306"/>
        </row>
        <row r="307">
          <cell r="A307"/>
          <cell r="E307"/>
          <cell r="F307"/>
        </row>
        <row r="308">
          <cell r="A308"/>
          <cell r="E308"/>
          <cell r="F308"/>
        </row>
        <row r="309">
          <cell r="A309"/>
          <cell r="E309"/>
          <cell r="F309"/>
        </row>
        <row r="310">
          <cell r="A310"/>
          <cell r="E310"/>
          <cell r="F310"/>
        </row>
        <row r="311">
          <cell r="A311"/>
          <cell r="E311"/>
          <cell r="F311"/>
        </row>
        <row r="312">
          <cell r="A312"/>
          <cell r="E312"/>
          <cell r="F312"/>
        </row>
        <row r="313">
          <cell r="A313"/>
          <cell r="E313"/>
          <cell r="F313"/>
        </row>
        <row r="314">
          <cell r="A314"/>
          <cell r="E314"/>
          <cell r="F314"/>
        </row>
        <row r="315">
          <cell r="A315"/>
          <cell r="E315"/>
          <cell r="F315"/>
        </row>
        <row r="316">
          <cell r="A316"/>
          <cell r="E316"/>
          <cell r="F316"/>
        </row>
        <row r="317">
          <cell r="A317"/>
          <cell r="E317"/>
          <cell r="F317"/>
        </row>
        <row r="318">
          <cell r="A318"/>
          <cell r="E318"/>
          <cell r="F318"/>
        </row>
        <row r="319">
          <cell r="A319"/>
          <cell r="E319"/>
          <cell r="F319"/>
        </row>
        <row r="320">
          <cell r="A320"/>
          <cell r="E320"/>
          <cell r="F320"/>
        </row>
        <row r="321">
          <cell r="A321"/>
          <cell r="E321"/>
          <cell r="F321"/>
        </row>
        <row r="322">
          <cell r="A322"/>
          <cell r="E322"/>
          <cell r="F322"/>
        </row>
        <row r="323">
          <cell r="A323"/>
          <cell r="E323"/>
          <cell r="F323"/>
        </row>
        <row r="324">
          <cell r="A324"/>
          <cell r="E324"/>
          <cell r="F324"/>
        </row>
        <row r="325">
          <cell r="A325"/>
          <cell r="E325"/>
          <cell r="F325"/>
        </row>
        <row r="326">
          <cell r="A326"/>
          <cell r="E326"/>
          <cell r="F326"/>
        </row>
        <row r="327">
          <cell r="A327"/>
          <cell r="E327"/>
          <cell r="F327"/>
        </row>
        <row r="328">
          <cell r="A328"/>
          <cell r="E328"/>
          <cell r="F328"/>
        </row>
        <row r="329">
          <cell r="A329"/>
          <cell r="E329"/>
          <cell r="F329"/>
        </row>
        <row r="330">
          <cell r="A330"/>
          <cell r="E330"/>
          <cell r="F330"/>
        </row>
        <row r="331">
          <cell r="A331"/>
          <cell r="E331"/>
          <cell r="F331"/>
        </row>
        <row r="332">
          <cell r="A332"/>
          <cell r="E332"/>
          <cell r="F332"/>
        </row>
        <row r="333">
          <cell r="A333"/>
          <cell r="E333"/>
          <cell r="F333"/>
        </row>
        <row r="334">
          <cell r="A334"/>
          <cell r="E334"/>
          <cell r="F334"/>
        </row>
        <row r="335">
          <cell r="A335"/>
          <cell r="E335"/>
          <cell r="F335"/>
        </row>
        <row r="336">
          <cell r="A336"/>
          <cell r="E336"/>
          <cell r="F336"/>
        </row>
        <row r="337">
          <cell r="A337"/>
          <cell r="E337"/>
          <cell r="F337"/>
        </row>
        <row r="338">
          <cell r="A338"/>
          <cell r="E338"/>
          <cell r="F338"/>
        </row>
        <row r="339">
          <cell r="A339"/>
          <cell r="E339"/>
          <cell r="F339"/>
        </row>
        <row r="340">
          <cell r="A340"/>
          <cell r="E340"/>
          <cell r="F340"/>
        </row>
        <row r="341">
          <cell r="A341"/>
          <cell r="E341"/>
          <cell r="F341"/>
        </row>
        <row r="342">
          <cell r="A342"/>
          <cell r="E342"/>
          <cell r="F342"/>
        </row>
        <row r="343">
          <cell r="A343"/>
          <cell r="E343"/>
          <cell r="F343"/>
        </row>
        <row r="344">
          <cell r="A344"/>
          <cell r="E344"/>
          <cell r="F344"/>
        </row>
        <row r="345">
          <cell r="A345"/>
          <cell r="E345"/>
          <cell r="F345"/>
        </row>
        <row r="346">
          <cell r="A346"/>
          <cell r="E346"/>
          <cell r="F346"/>
        </row>
        <row r="347">
          <cell r="A347"/>
          <cell r="E347"/>
          <cell r="F347"/>
        </row>
        <row r="348">
          <cell r="A348"/>
          <cell r="E348"/>
          <cell r="F348"/>
        </row>
        <row r="349">
          <cell r="A349"/>
          <cell r="E349"/>
          <cell r="F349"/>
        </row>
        <row r="350">
          <cell r="A350"/>
          <cell r="E350"/>
          <cell r="F350"/>
        </row>
        <row r="351">
          <cell r="A351"/>
          <cell r="E351"/>
          <cell r="F351"/>
        </row>
        <row r="352">
          <cell r="A352"/>
          <cell r="E352"/>
          <cell r="F352"/>
        </row>
        <row r="353">
          <cell r="A353"/>
          <cell r="E353"/>
          <cell r="F353"/>
        </row>
        <row r="354">
          <cell r="A354"/>
          <cell r="E354"/>
          <cell r="F354"/>
        </row>
        <row r="355">
          <cell r="A355"/>
          <cell r="E355"/>
          <cell r="F355"/>
        </row>
        <row r="356">
          <cell r="A356"/>
          <cell r="E356"/>
          <cell r="F356"/>
        </row>
        <row r="357">
          <cell r="A357"/>
          <cell r="E357"/>
          <cell r="F357"/>
        </row>
        <row r="358">
          <cell r="A358"/>
          <cell r="E358"/>
          <cell r="F358"/>
        </row>
        <row r="359">
          <cell r="A359"/>
          <cell r="E359"/>
          <cell r="F359"/>
        </row>
        <row r="360">
          <cell r="A360"/>
          <cell r="E360"/>
          <cell r="F360"/>
        </row>
        <row r="361">
          <cell r="A361"/>
          <cell r="E361"/>
          <cell r="F361"/>
        </row>
        <row r="362">
          <cell r="A362"/>
          <cell r="E362"/>
          <cell r="F362"/>
        </row>
        <row r="363">
          <cell r="A363"/>
          <cell r="E363"/>
          <cell r="F363"/>
        </row>
        <row r="364">
          <cell r="A364"/>
          <cell r="E364"/>
          <cell r="F364"/>
        </row>
        <row r="365">
          <cell r="A365"/>
          <cell r="E365"/>
          <cell r="F365"/>
        </row>
        <row r="366">
          <cell r="A366"/>
          <cell r="E366"/>
          <cell r="F366"/>
        </row>
        <row r="367">
          <cell r="A367"/>
          <cell r="E367"/>
          <cell r="F367"/>
        </row>
        <row r="368">
          <cell r="A368"/>
          <cell r="E368"/>
          <cell r="F368"/>
        </row>
        <row r="369">
          <cell r="A369"/>
          <cell r="E369"/>
          <cell r="F369"/>
        </row>
        <row r="370">
          <cell r="A370"/>
          <cell r="E370"/>
          <cell r="F370"/>
        </row>
        <row r="371">
          <cell r="A371"/>
          <cell r="E371"/>
          <cell r="F371"/>
        </row>
        <row r="372">
          <cell r="A372"/>
          <cell r="E372"/>
          <cell r="F372"/>
        </row>
        <row r="373">
          <cell r="A373"/>
          <cell r="E373"/>
          <cell r="F373"/>
        </row>
        <row r="374">
          <cell r="A374"/>
          <cell r="E374"/>
          <cell r="F374"/>
        </row>
        <row r="375">
          <cell r="A375"/>
          <cell r="E375"/>
          <cell r="F375"/>
        </row>
        <row r="376">
          <cell r="A376"/>
          <cell r="E376"/>
          <cell r="F376"/>
        </row>
        <row r="377">
          <cell r="A377"/>
          <cell r="E377"/>
          <cell r="F377"/>
        </row>
        <row r="378">
          <cell r="A378"/>
          <cell r="E378"/>
          <cell r="F378"/>
        </row>
        <row r="379">
          <cell r="A379"/>
          <cell r="E379"/>
          <cell r="F379"/>
        </row>
        <row r="380">
          <cell r="A380"/>
          <cell r="E380"/>
          <cell r="F380"/>
        </row>
        <row r="381">
          <cell r="A381"/>
          <cell r="E381"/>
          <cell r="F381"/>
        </row>
        <row r="382">
          <cell r="A382"/>
          <cell r="E382"/>
          <cell r="F382"/>
        </row>
        <row r="383">
          <cell r="A383"/>
          <cell r="E383"/>
          <cell r="F383"/>
        </row>
        <row r="384">
          <cell r="A384"/>
          <cell r="E384"/>
          <cell r="F384"/>
        </row>
        <row r="385">
          <cell r="A385"/>
          <cell r="E385"/>
          <cell r="F385"/>
        </row>
        <row r="386">
          <cell r="A386"/>
          <cell r="E386"/>
          <cell r="F386"/>
        </row>
        <row r="387">
          <cell r="A387"/>
          <cell r="E387"/>
          <cell r="F387"/>
        </row>
        <row r="388">
          <cell r="A388"/>
          <cell r="E388"/>
          <cell r="F388"/>
        </row>
        <row r="389">
          <cell r="A389"/>
          <cell r="E389"/>
          <cell r="F389"/>
        </row>
        <row r="390">
          <cell r="A390"/>
          <cell r="E390"/>
          <cell r="F390"/>
        </row>
        <row r="391">
          <cell r="A391"/>
          <cell r="E391"/>
          <cell r="F391"/>
        </row>
        <row r="392">
          <cell r="A392"/>
          <cell r="E392"/>
          <cell r="F392"/>
        </row>
        <row r="393">
          <cell r="A393"/>
          <cell r="E393"/>
          <cell r="F393"/>
        </row>
        <row r="394">
          <cell r="A394"/>
          <cell r="E394"/>
          <cell r="F394"/>
        </row>
        <row r="395">
          <cell r="A395"/>
          <cell r="E395"/>
          <cell r="F395"/>
        </row>
        <row r="396">
          <cell r="A396"/>
          <cell r="E396"/>
          <cell r="F396"/>
        </row>
        <row r="397">
          <cell r="A397"/>
          <cell r="E397"/>
          <cell r="F397"/>
        </row>
        <row r="398">
          <cell r="A398"/>
          <cell r="E398"/>
          <cell r="F398"/>
        </row>
        <row r="399">
          <cell r="A399"/>
          <cell r="E399"/>
          <cell r="F399"/>
        </row>
        <row r="400">
          <cell r="A400"/>
          <cell r="E400"/>
          <cell r="F400"/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Datos"/>
      <sheetName val="Cuenta Resultados"/>
      <sheetName val="Deuda Pendiente"/>
      <sheetName val="Facturas 19"/>
      <sheetName val="Principales Clientes"/>
      <sheetName val="Gastos 19"/>
    </sheetNames>
    <sheetDataSet>
      <sheetData sheetId="0"/>
      <sheetData sheetId="1">
        <row r="2">
          <cell r="Q2" t="str">
            <v>Enero</v>
          </cell>
          <cell r="R2" t="str">
            <v>Febrero</v>
          </cell>
          <cell r="S2" t="str">
            <v>Marzo</v>
          </cell>
          <cell r="T2" t="str">
            <v>Abril</v>
          </cell>
          <cell r="U2" t="str">
            <v>Mayo</v>
          </cell>
          <cell r="V2" t="str">
            <v>Junio</v>
          </cell>
          <cell r="W2" t="str">
            <v>Julio</v>
          </cell>
          <cell r="X2" t="str">
            <v>Agosto</v>
          </cell>
          <cell r="Y2" t="str">
            <v>Septiembre</v>
          </cell>
          <cell r="Z2" t="str">
            <v>Octubre</v>
          </cell>
          <cell r="AA2" t="str">
            <v>Noviembre</v>
          </cell>
          <cell r="AB2" t="str">
            <v>Diciembre</v>
          </cell>
        </row>
        <row r="5">
          <cell r="P5" t="str">
            <v>Compras</v>
          </cell>
        </row>
        <row r="9">
          <cell r="P9" t="str">
            <v>Coste Personal</v>
          </cell>
        </row>
        <row r="11">
          <cell r="P11" t="str">
            <v>Suministros</v>
          </cell>
        </row>
        <row r="12">
          <cell r="P12" t="str">
            <v>Mantenimiento</v>
          </cell>
        </row>
        <row r="13">
          <cell r="P13" t="str">
            <v>Serv Externalizados</v>
          </cell>
        </row>
        <row r="14">
          <cell r="P14" t="str">
            <v>Otros Gastos</v>
          </cell>
        </row>
      </sheetData>
      <sheetData sheetId="2"/>
      <sheetData sheetId="3">
        <row r="1">
          <cell r="K1" t="str">
            <v>Total base</v>
          </cell>
          <cell r="P1" t="str">
            <v>Mes</v>
          </cell>
        </row>
        <row r="2">
          <cell r="K2">
            <v>290</v>
          </cell>
          <cell r="P2" t="str">
            <v>enero</v>
          </cell>
        </row>
        <row r="3">
          <cell r="K3">
            <v>1170</v>
          </cell>
          <cell r="P3" t="str">
            <v>enero</v>
          </cell>
        </row>
        <row r="4">
          <cell r="K4">
            <v>60</v>
          </cell>
          <cell r="P4" t="str">
            <v>enero</v>
          </cell>
        </row>
        <row r="5">
          <cell r="K5">
            <v>440</v>
          </cell>
          <cell r="P5" t="str">
            <v>enero</v>
          </cell>
        </row>
        <row r="6">
          <cell r="K6">
            <v>560</v>
          </cell>
          <cell r="P6" t="str">
            <v>enero</v>
          </cell>
        </row>
        <row r="7">
          <cell r="K7">
            <v>1049</v>
          </cell>
          <cell r="P7" t="str">
            <v>enero</v>
          </cell>
        </row>
        <row r="8">
          <cell r="K8">
            <v>135</v>
          </cell>
          <cell r="P8" t="str">
            <v>enero</v>
          </cell>
        </row>
        <row r="9">
          <cell r="K9">
            <v>180</v>
          </cell>
          <cell r="P9" t="str">
            <v>enero</v>
          </cell>
        </row>
        <row r="10">
          <cell r="K10">
            <v>30</v>
          </cell>
          <cell r="P10" t="str">
            <v>enero</v>
          </cell>
        </row>
        <row r="11">
          <cell r="K11">
            <v>1512</v>
          </cell>
          <cell r="P11" t="str">
            <v>enero</v>
          </cell>
        </row>
        <row r="12">
          <cell r="K12">
            <v>390</v>
          </cell>
          <cell r="P12" t="str">
            <v>enero</v>
          </cell>
        </row>
        <row r="13">
          <cell r="K13">
            <v>90</v>
          </cell>
          <cell r="P13" t="str">
            <v>enero</v>
          </cell>
        </row>
        <row r="14">
          <cell r="K14">
            <v>270</v>
          </cell>
          <cell r="P14" t="str">
            <v>enero</v>
          </cell>
        </row>
        <row r="15">
          <cell r="K15">
            <v>290</v>
          </cell>
          <cell r="P15" t="str">
            <v>enero</v>
          </cell>
        </row>
        <row r="16">
          <cell r="K16">
            <v>1170</v>
          </cell>
          <cell r="P16" t="str">
            <v>enero</v>
          </cell>
        </row>
        <row r="17">
          <cell r="K17">
            <v>60</v>
          </cell>
          <cell r="P17" t="str">
            <v>enero</v>
          </cell>
        </row>
        <row r="18">
          <cell r="K18">
            <v>440</v>
          </cell>
          <cell r="P18" t="str">
            <v>enero</v>
          </cell>
        </row>
        <row r="19">
          <cell r="K19">
            <v>560</v>
          </cell>
          <cell r="P19" t="str">
            <v>enero</v>
          </cell>
        </row>
        <row r="20">
          <cell r="K20">
            <v>1049</v>
          </cell>
          <cell r="P20" t="str">
            <v>enero</v>
          </cell>
        </row>
        <row r="21">
          <cell r="K21">
            <v>135</v>
          </cell>
          <cell r="P21" t="str">
            <v>enero</v>
          </cell>
        </row>
        <row r="22">
          <cell r="K22">
            <v>180</v>
          </cell>
          <cell r="P22" t="str">
            <v>enero</v>
          </cell>
        </row>
        <row r="23">
          <cell r="K23">
            <v>30</v>
          </cell>
          <cell r="P23" t="str">
            <v>enero</v>
          </cell>
        </row>
        <row r="24">
          <cell r="K24">
            <v>1512</v>
          </cell>
          <cell r="P24" t="str">
            <v>enero</v>
          </cell>
        </row>
        <row r="25">
          <cell r="K25">
            <v>390</v>
          </cell>
          <cell r="P25" t="str">
            <v>enero</v>
          </cell>
        </row>
        <row r="26">
          <cell r="K26">
            <v>90</v>
          </cell>
          <cell r="P26" t="str">
            <v>enero</v>
          </cell>
        </row>
        <row r="27">
          <cell r="K27">
            <v>270</v>
          </cell>
          <cell r="P27" t="str">
            <v>enero</v>
          </cell>
        </row>
        <row r="28">
          <cell r="K28">
            <v>290</v>
          </cell>
          <cell r="P28" t="str">
            <v>enero</v>
          </cell>
        </row>
        <row r="29">
          <cell r="K29">
            <v>1170</v>
          </cell>
          <cell r="P29" t="str">
            <v>enero</v>
          </cell>
        </row>
        <row r="30">
          <cell r="K30">
            <v>60</v>
          </cell>
          <cell r="P30" t="str">
            <v>enero</v>
          </cell>
        </row>
        <row r="31">
          <cell r="K31">
            <v>440</v>
          </cell>
          <cell r="P31" t="str">
            <v>enero</v>
          </cell>
        </row>
        <row r="32">
          <cell r="K32">
            <v>560</v>
          </cell>
          <cell r="P32" t="str">
            <v>enero</v>
          </cell>
        </row>
        <row r="33">
          <cell r="K33">
            <v>1049</v>
          </cell>
          <cell r="P33" t="str">
            <v>enero</v>
          </cell>
        </row>
        <row r="34">
          <cell r="K34">
            <v>135</v>
          </cell>
          <cell r="P34" t="str">
            <v>enero</v>
          </cell>
        </row>
        <row r="35">
          <cell r="K35">
            <v>180</v>
          </cell>
          <cell r="P35" t="str">
            <v>enero</v>
          </cell>
        </row>
        <row r="36">
          <cell r="K36">
            <v>30</v>
          </cell>
          <cell r="P36" t="str">
            <v>enero</v>
          </cell>
        </row>
        <row r="37">
          <cell r="K37">
            <v>1512</v>
          </cell>
          <cell r="P37" t="str">
            <v>enero</v>
          </cell>
        </row>
        <row r="38">
          <cell r="K38">
            <v>390</v>
          </cell>
          <cell r="P38" t="str">
            <v>enero</v>
          </cell>
        </row>
        <row r="39">
          <cell r="K39">
            <v>90</v>
          </cell>
          <cell r="P39" t="str">
            <v>enero</v>
          </cell>
        </row>
        <row r="40">
          <cell r="K40">
            <v>270</v>
          </cell>
          <cell r="P40" t="str">
            <v>enero</v>
          </cell>
        </row>
        <row r="41">
          <cell r="K41">
            <v>290</v>
          </cell>
          <cell r="P41" t="str">
            <v>enero</v>
          </cell>
        </row>
        <row r="42">
          <cell r="K42">
            <v>1170</v>
          </cell>
          <cell r="P42" t="str">
            <v>enero</v>
          </cell>
        </row>
        <row r="43">
          <cell r="K43">
            <v>60</v>
          </cell>
          <cell r="P43" t="str">
            <v>enero</v>
          </cell>
        </row>
        <row r="44">
          <cell r="K44">
            <v>440</v>
          </cell>
          <cell r="P44" t="str">
            <v>enero</v>
          </cell>
        </row>
        <row r="45">
          <cell r="K45">
            <v>560</v>
          </cell>
          <cell r="P45" t="str">
            <v>enero</v>
          </cell>
        </row>
        <row r="46">
          <cell r="K46">
            <v>1049</v>
          </cell>
          <cell r="P46" t="str">
            <v>enero</v>
          </cell>
        </row>
        <row r="47">
          <cell r="K47">
            <v>135</v>
          </cell>
          <cell r="P47" t="str">
            <v>enero</v>
          </cell>
        </row>
        <row r="48">
          <cell r="K48">
            <v>180</v>
          </cell>
          <cell r="P48" t="str">
            <v>enero</v>
          </cell>
        </row>
        <row r="49">
          <cell r="K49">
            <v>30</v>
          </cell>
          <cell r="P49" t="str">
            <v>enero</v>
          </cell>
        </row>
        <row r="50">
          <cell r="K50">
            <v>1512</v>
          </cell>
          <cell r="P50" t="str">
            <v>enero</v>
          </cell>
        </row>
        <row r="51">
          <cell r="K51">
            <v>390</v>
          </cell>
          <cell r="P51" t="str">
            <v>enero</v>
          </cell>
        </row>
        <row r="52">
          <cell r="K52">
            <v>90</v>
          </cell>
          <cell r="P52" t="str">
            <v>enero</v>
          </cell>
        </row>
        <row r="53">
          <cell r="K53">
            <v>270</v>
          </cell>
          <cell r="P53" t="str">
            <v>febrero</v>
          </cell>
        </row>
        <row r="54">
          <cell r="K54">
            <v>290</v>
          </cell>
          <cell r="P54" t="str">
            <v>febrero</v>
          </cell>
        </row>
        <row r="55">
          <cell r="K55">
            <v>1170</v>
          </cell>
          <cell r="P55" t="str">
            <v>febrero</v>
          </cell>
        </row>
        <row r="56">
          <cell r="K56">
            <v>60</v>
          </cell>
          <cell r="P56" t="str">
            <v>febrero</v>
          </cell>
        </row>
        <row r="57">
          <cell r="K57">
            <v>440</v>
          </cell>
          <cell r="P57" t="str">
            <v>febrero</v>
          </cell>
        </row>
        <row r="58">
          <cell r="K58">
            <v>560</v>
          </cell>
          <cell r="P58" t="str">
            <v>febrero</v>
          </cell>
        </row>
        <row r="59">
          <cell r="K59">
            <v>1049</v>
          </cell>
          <cell r="P59" t="str">
            <v>febrero</v>
          </cell>
        </row>
        <row r="60">
          <cell r="K60">
            <v>135</v>
          </cell>
          <cell r="P60" t="str">
            <v>febrero</v>
          </cell>
        </row>
        <row r="61">
          <cell r="K61">
            <v>180</v>
          </cell>
          <cell r="P61" t="str">
            <v>febrero</v>
          </cell>
        </row>
        <row r="62">
          <cell r="K62">
            <v>30</v>
          </cell>
          <cell r="P62" t="str">
            <v>febrero</v>
          </cell>
        </row>
        <row r="63">
          <cell r="K63">
            <v>1512</v>
          </cell>
          <cell r="P63" t="str">
            <v>febrero</v>
          </cell>
        </row>
        <row r="64">
          <cell r="K64">
            <v>390</v>
          </cell>
          <cell r="P64" t="str">
            <v>febrero</v>
          </cell>
        </row>
        <row r="65">
          <cell r="K65">
            <v>90</v>
          </cell>
          <cell r="P65" t="str">
            <v>febrero</v>
          </cell>
        </row>
        <row r="66">
          <cell r="K66">
            <v>270</v>
          </cell>
          <cell r="P66" t="str">
            <v>febrero</v>
          </cell>
        </row>
        <row r="67">
          <cell r="K67">
            <v>290</v>
          </cell>
          <cell r="P67" t="str">
            <v>febrero</v>
          </cell>
        </row>
        <row r="68">
          <cell r="K68">
            <v>1170</v>
          </cell>
          <cell r="P68" t="str">
            <v>febrero</v>
          </cell>
        </row>
        <row r="69">
          <cell r="K69">
            <v>60</v>
          </cell>
          <cell r="P69" t="str">
            <v>febrero</v>
          </cell>
        </row>
        <row r="70">
          <cell r="K70">
            <v>440</v>
          </cell>
          <cell r="P70" t="str">
            <v>febrero</v>
          </cell>
        </row>
        <row r="71">
          <cell r="K71">
            <v>560</v>
          </cell>
          <cell r="P71" t="str">
            <v>febrero</v>
          </cell>
        </row>
        <row r="72">
          <cell r="K72">
            <v>1049</v>
          </cell>
          <cell r="P72" t="str">
            <v>febrero</v>
          </cell>
        </row>
        <row r="73">
          <cell r="K73">
            <v>135</v>
          </cell>
          <cell r="P73" t="str">
            <v>febrero</v>
          </cell>
        </row>
        <row r="74">
          <cell r="K74">
            <v>180</v>
          </cell>
          <cell r="P74" t="str">
            <v>febrero</v>
          </cell>
        </row>
        <row r="75">
          <cell r="K75">
            <v>30</v>
          </cell>
          <cell r="P75" t="str">
            <v>febrero</v>
          </cell>
        </row>
        <row r="76">
          <cell r="K76">
            <v>1512</v>
          </cell>
          <cell r="P76" t="str">
            <v>febrero</v>
          </cell>
        </row>
        <row r="77">
          <cell r="K77">
            <v>390</v>
          </cell>
          <cell r="P77" t="str">
            <v>febrero</v>
          </cell>
        </row>
        <row r="78">
          <cell r="K78">
            <v>90</v>
          </cell>
          <cell r="P78" t="str">
            <v>febrero</v>
          </cell>
        </row>
        <row r="79">
          <cell r="K79">
            <v>270</v>
          </cell>
          <cell r="P79" t="str">
            <v>febrero</v>
          </cell>
        </row>
        <row r="80">
          <cell r="K80">
            <v>290</v>
          </cell>
          <cell r="P80" t="str">
            <v>febrero</v>
          </cell>
        </row>
        <row r="81">
          <cell r="K81">
            <v>1170</v>
          </cell>
          <cell r="P81" t="str">
            <v>febrero</v>
          </cell>
        </row>
        <row r="82">
          <cell r="K82">
            <v>60</v>
          </cell>
          <cell r="P82" t="str">
            <v>febrero</v>
          </cell>
        </row>
        <row r="83">
          <cell r="K83">
            <v>440</v>
          </cell>
          <cell r="P83" t="str">
            <v>febrero</v>
          </cell>
        </row>
        <row r="84">
          <cell r="K84">
            <v>560</v>
          </cell>
          <cell r="P84" t="str">
            <v>febrero</v>
          </cell>
        </row>
        <row r="85">
          <cell r="K85">
            <v>1049</v>
          </cell>
          <cell r="P85" t="str">
            <v>febrero</v>
          </cell>
        </row>
        <row r="86">
          <cell r="K86">
            <v>135</v>
          </cell>
          <cell r="P86" t="str">
            <v>marzo</v>
          </cell>
        </row>
        <row r="87">
          <cell r="K87">
            <v>180</v>
          </cell>
          <cell r="P87" t="str">
            <v>marzo</v>
          </cell>
        </row>
        <row r="88">
          <cell r="K88">
            <v>30</v>
          </cell>
          <cell r="P88" t="str">
            <v>marzo</v>
          </cell>
        </row>
        <row r="89">
          <cell r="K89">
            <v>1512</v>
          </cell>
          <cell r="P89" t="str">
            <v>marzo</v>
          </cell>
        </row>
        <row r="90">
          <cell r="K90">
            <v>390</v>
          </cell>
          <cell r="P90" t="str">
            <v>marzo</v>
          </cell>
        </row>
        <row r="91">
          <cell r="K91">
            <v>90</v>
          </cell>
          <cell r="P91" t="str">
            <v>marzo</v>
          </cell>
        </row>
        <row r="92">
          <cell r="K92">
            <v>270</v>
          </cell>
          <cell r="P92" t="str">
            <v>marzo</v>
          </cell>
        </row>
        <row r="93">
          <cell r="K93">
            <v>290</v>
          </cell>
          <cell r="P93" t="str">
            <v>marzo</v>
          </cell>
        </row>
        <row r="94">
          <cell r="K94">
            <v>1170</v>
          </cell>
          <cell r="P94" t="str">
            <v>marzo</v>
          </cell>
        </row>
        <row r="95">
          <cell r="K95">
            <v>60</v>
          </cell>
          <cell r="P95" t="str">
            <v>marzo</v>
          </cell>
        </row>
        <row r="96">
          <cell r="K96">
            <v>440</v>
          </cell>
          <cell r="P96" t="str">
            <v>marzo</v>
          </cell>
        </row>
        <row r="97">
          <cell r="K97">
            <v>560</v>
          </cell>
          <cell r="P97" t="str">
            <v>marzo</v>
          </cell>
        </row>
        <row r="98">
          <cell r="K98">
            <v>1049</v>
          </cell>
          <cell r="P98" t="str">
            <v>marzo</v>
          </cell>
        </row>
        <row r="99">
          <cell r="K99">
            <v>135</v>
          </cell>
          <cell r="P99" t="str">
            <v>marzo</v>
          </cell>
        </row>
        <row r="100">
          <cell r="K100">
            <v>180</v>
          </cell>
          <cell r="P100" t="str">
            <v>marzo</v>
          </cell>
        </row>
        <row r="101">
          <cell r="K101">
            <v>30</v>
          </cell>
          <cell r="P101" t="str">
            <v>marzo</v>
          </cell>
        </row>
        <row r="102">
          <cell r="K102">
            <v>1512</v>
          </cell>
          <cell r="P102" t="str">
            <v>marzo</v>
          </cell>
        </row>
        <row r="103">
          <cell r="K103">
            <v>390</v>
          </cell>
          <cell r="P103" t="str">
            <v>marzo</v>
          </cell>
        </row>
        <row r="104">
          <cell r="K104">
            <v>90</v>
          </cell>
          <cell r="P104" t="str">
            <v>marzo</v>
          </cell>
        </row>
        <row r="105">
          <cell r="K105">
            <v>270</v>
          </cell>
          <cell r="P105" t="str">
            <v>marzo</v>
          </cell>
        </row>
        <row r="106">
          <cell r="K106">
            <v>290</v>
          </cell>
          <cell r="P106" t="str">
            <v>marzo</v>
          </cell>
        </row>
        <row r="107">
          <cell r="K107">
            <v>1170</v>
          </cell>
          <cell r="P107" t="str">
            <v>marzo</v>
          </cell>
        </row>
        <row r="108">
          <cell r="K108">
            <v>60</v>
          </cell>
          <cell r="P108" t="str">
            <v>marzo</v>
          </cell>
        </row>
        <row r="109">
          <cell r="K109">
            <v>440</v>
          </cell>
          <cell r="P109" t="str">
            <v>abril</v>
          </cell>
        </row>
        <row r="110">
          <cell r="K110">
            <v>560</v>
          </cell>
          <cell r="P110" t="str">
            <v>abril</v>
          </cell>
        </row>
        <row r="111">
          <cell r="K111">
            <v>1049</v>
          </cell>
          <cell r="P111" t="str">
            <v>abril</v>
          </cell>
        </row>
        <row r="112">
          <cell r="K112">
            <v>135</v>
          </cell>
          <cell r="P112" t="str">
            <v>abril</v>
          </cell>
        </row>
        <row r="113">
          <cell r="K113">
            <v>180</v>
          </cell>
          <cell r="P113" t="str">
            <v>abril</v>
          </cell>
        </row>
        <row r="114">
          <cell r="K114">
            <v>30</v>
          </cell>
          <cell r="P114" t="str">
            <v>abril</v>
          </cell>
        </row>
        <row r="115">
          <cell r="K115">
            <v>1512</v>
          </cell>
          <cell r="P115" t="str">
            <v>abril</v>
          </cell>
        </row>
        <row r="116">
          <cell r="K116">
            <v>390</v>
          </cell>
          <cell r="P116" t="str">
            <v>abril</v>
          </cell>
        </row>
        <row r="117">
          <cell r="K117">
            <v>90</v>
          </cell>
          <cell r="P117" t="str">
            <v>abril</v>
          </cell>
        </row>
        <row r="118">
          <cell r="K118">
            <v>270</v>
          </cell>
          <cell r="P118" t="str">
            <v>abril</v>
          </cell>
        </row>
        <row r="119">
          <cell r="K119">
            <v>290</v>
          </cell>
          <cell r="P119" t="str">
            <v>abril</v>
          </cell>
        </row>
        <row r="120">
          <cell r="K120">
            <v>1170</v>
          </cell>
          <cell r="P120" t="str">
            <v>abril</v>
          </cell>
        </row>
        <row r="121">
          <cell r="K121">
            <v>60</v>
          </cell>
          <cell r="P121" t="str">
            <v>abril</v>
          </cell>
        </row>
        <row r="122">
          <cell r="K122">
            <v>440</v>
          </cell>
          <cell r="P122" t="str">
            <v>abril</v>
          </cell>
        </row>
        <row r="123">
          <cell r="K123">
            <v>560</v>
          </cell>
          <cell r="P123" t="str">
            <v>abril</v>
          </cell>
        </row>
        <row r="124">
          <cell r="K124">
            <v>1049</v>
          </cell>
          <cell r="P124" t="str">
            <v>abril</v>
          </cell>
        </row>
        <row r="125">
          <cell r="K125">
            <v>135</v>
          </cell>
          <cell r="P125" t="str">
            <v>abril</v>
          </cell>
        </row>
        <row r="126">
          <cell r="K126">
            <v>180</v>
          </cell>
          <cell r="P126" t="str">
            <v>abril</v>
          </cell>
        </row>
        <row r="127">
          <cell r="K127">
            <v>30</v>
          </cell>
          <cell r="P127" t="str">
            <v>abril</v>
          </cell>
        </row>
        <row r="128">
          <cell r="K128">
            <v>1512</v>
          </cell>
          <cell r="P128" t="str">
            <v>abril</v>
          </cell>
        </row>
        <row r="129">
          <cell r="K129">
            <v>390</v>
          </cell>
          <cell r="P129" t="str">
            <v>abril</v>
          </cell>
        </row>
        <row r="130">
          <cell r="K130">
            <v>90</v>
          </cell>
          <cell r="P130" t="str">
            <v>abril</v>
          </cell>
        </row>
        <row r="131">
          <cell r="K131">
            <v>270</v>
          </cell>
          <cell r="P131" t="str">
            <v>abril</v>
          </cell>
        </row>
        <row r="132">
          <cell r="K132">
            <v>290</v>
          </cell>
          <cell r="P132" t="str">
            <v>mayo</v>
          </cell>
        </row>
        <row r="133">
          <cell r="K133">
            <v>1170</v>
          </cell>
          <cell r="P133" t="str">
            <v>mayo</v>
          </cell>
        </row>
        <row r="134">
          <cell r="K134">
            <v>60</v>
          </cell>
          <cell r="P134" t="str">
            <v>mayo</v>
          </cell>
        </row>
        <row r="135">
          <cell r="K135">
            <v>440</v>
          </cell>
          <cell r="P135" t="str">
            <v>mayo</v>
          </cell>
        </row>
        <row r="136">
          <cell r="K136">
            <v>560</v>
          </cell>
          <cell r="P136" t="str">
            <v>mayo</v>
          </cell>
        </row>
        <row r="137">
          <cell r="K137">
            <v>1049</v>
          </cell>
          <cell r="P137" t="str">
            <v>mayo</v>
          </cell>
        </row>
        <row r="138">
          <cell r="K138">
            <v>135</v>
          </cell>
          <cell r="P138" t="str">
            <v>mayo</v>
          </cell>
        </row>
        <row r="139">
          <cell r="K139">
            <v>180</v>
          </cell>
          <cell r="P139" t="str">
            <v>mayo</v>
          </cell>
        </row>
        <row r="140">
          <cell r="K140">
            <v>30</v>
          </cell>
          <cell r="P140" t="str">
            <v>mayo</v>
          </cell>
        </row>
        <row r="141">
          <cell r="K141">
            <v>1512</v>
          </cell>
          <cell r="P141" t="str">
            <v>mayo</v>
          </cell>
        </row>
        <row r="142">
          <cell r="K142">
            <v>390</v>
          </cell>
          <cell r="P142" t="str">
            <v>mayo</v>
          </cell>
        </row>
        <row r="143">
          <cell r="K143">
            <v>90</v>
          </cell>
          <cell r="P143" t="str">
            <v>mayo</v>
          </cell>
        </row>
        <row r="144">
          <cell r="K144">
            <v>270</v>
          </cell>
          <cell r="P144" t="str">
            <v>mayo</v>
          </cell>
        </row>
        <row r="145">
          <cell r="K145">
            <v>290</v>
          </cell>
          <cell r="P145" t="str">
            <v>junio</v>
          </cell>
        </row>
        <row r="146">
          <cell r="K146">
            <v>1170</v>
          </cell>
          <cell r="P146" t="str">
            <v>junio</v>
          </cell>
        </row>
        <row r="147">
          <cell r="K147">
            <v>60</v>
          </cell>
          <cell r="P147" t="str">
            <v>junio</v>
          </cell>
        </row>
        <row r="148">
          <cell r="K148">
            <v>440</v>
          </cell>
          <cell r="P148" t="str">
            <v>junio</v>
          </cell>
        </row>
        <row r="149">
          <cell r="K149">
            <v>560</v>
          </cell>
          <cell r="P149" t="str">
            <v>junio</v>
          </cell>
        </row>
        <row r="150">
          <cell r="K150">
            <v>1049</v>
          </cell>
          <cell r="P150" t="str">
            <v>junio</v>
          </cell>
        </row>
        <row r="151">
          <cell r="K151">
            <v>135</v>
          </cell>
          <cell r="P151" t="str">
            <v>junio</v>
          </cell>
        </row>
        <row r="152">
          <cell r="K152">
            <v>180</v>
          </cell>
          <cell r="P152" t="str">
            <v>junio</v>
          </cell>
        </row>
        <row r="153">
          <cell r="K153">
            <v>30</v>
          </cell>
          <cell r="P153" t="str">
            <v>junio</v>
          </cell>
        </row>
        <row r="154">
          <cell r="K154">
            <v>1512</v>
          </cell>
          <cell r="P154" t="str">
            <v>junio</v>
          </cell>
        </row>
        <row r="155">
          <cell r="K155">
            <v>390</v>
          </cell>
          <cell r="P155" t="str">
            <v>junio</v>
          </cell>
        </row>
        <row r="156">
          <cell r="K156">
            <v>90</v>
          </cell>
          <cell r="P156" t="str">
            <v>junio</v>
          </cell>
        </row>
        <row r="157">
          <cell r="K157">
            <v>270</v>
          </cell>
          <cell r="P157" t="str">
            <v>junio</v>
          </cell>
        </row>
        <row r="158">
          <cell r="K158">
            <v>290</v>
          </cell>
          <cell r="P158" t="str">
            <v>junio</v>
          </cell>
        </row>
        <row r="159">
          <cell r="K159">
            <v>1170</v>
          </cell>
          <cell r="P159" t="str">
            <v>junio</v>
          </cell>
        </row>
        <row r="160">
          <cell r="K160">
            <v>60</v>
          </cell>
          <cell r="P160" t="str">
            <v>julio</v>
          </cell>
        </row>
        <row r="161">
          <cell r="K161">
            <v>440</v>
          </cell>
          <cell r="P161" t="str">
            <v>julio</v>
          </cell>
        </row>
        <row r="162">
          <cell r="K162">
            <v>560</v>
          </cell>
          <cell r="P162" t="str">
            <v>julio</v>
          </cell>
        </row>
        <row r="163">
          <cell r="K163">
            <v>1049</v>
          </cell>
          <cell r="P163" t="str">
            <v>julio</v>
          </cell>
        </row>
        <row r="164">
          <cell r="K164">
            <v>135</v>
          </cell>
          <cell r="P164" t="str">
            <v>julio</v>
          </cell>
        </row>
        <row r="165">
          <cell r="K165">
            <v>180</v>
          </cell>
          <cell r="P165" t="str">
            <v>julio</v>
          </cell>
        </row>
        <row r="166">
          <cell r="K166">
            <v>30</v>
          </cell>
          <cell r="P166" t="str">
            <v>julio</v>
          </cell>
        </row>
        <row r="167">
          <cell r="K167">
            <v>1512</v>
          </cell>
          <cell r="P167" t="str">
            <v>julio</v>
          </cell>
        </row>
        <row r="168">
          <cell r="K168">
            <v>390</v>
          </cell>
          <cell r="P168" t="str">
            <v>julio</v>
          </cell>
        </row>
        <row r="169">
          <cell r="K169">
            <v>90</v>
          </cell>
          <cell r="P169" t="str">
            <v>julio</v>
          </cell>
        </row>
        <row r="170">
          <cell r="K170">
            <v>270</v>
          </cell>
          <cell r="P170" t="str">
            <v>julio</v>
          </cell>
        </row>
        <row r="171">
          <cell r="K171">
            <v>290</v>
          </cell>
          <cell r="P171" t="str">
            <v>julio</v>
          </cell>
        </row>
        <row r="172">
          <cell r="K172">
            <v>1170</v>
          </cell>
          <cell r="P172" t="str">
            <v>julio</v>
          </cell>
        </row>
        <row r="173">
          <cell r="K173">
            <v>60</v>
          </cell>
          <cell r="P173" t="str">
            <v>julio</v>
          </cell>
        </row>
        <row r="174">
          <cell r="K174">
            <v>440</v>
          </cell>
          <cell r="P174" t="str">
            <v>julio</v>
          </cell>
        </row>
        <row r="175">
          <cell r="K175">
            <v>560</v>
          </cell>
          <cell r="P175" t="str">
            <v>julio</v>
          </cell>
        </row>
        <row r="176">
          <cell r="K176">
            <v>1049</v>
          </cell>
          <cell r="P176" t="str">
            <v>julio</v>
          </cell>
        </row>
        <row r="177">
          <cell r="K177">
            <v>135</v>
          </cell>
          <cell r="P177" t="str">
            <v>julio</v>
          </cell>
        </row>
        <row r="178">
          <cell r="K178">
            <v>180</v>
          </cell>
          <cell r="P178" t="str">
            <v>julio</v>
          </cell>
        </row>
        <row r="179">
          <cell r="K179">
            <v>30</v>
          </cell>
          <cell r="P179" t="str">
            <v>julio</v>
          </cell>
        </row>
        <row r="180">
          <cell r="K180">
            <v>1512</v>
          </cell>
          <cell r="P180" t="str">
            <v>julio</v>
          </cell>
        </row>
        <row r="181">
          <cell r="K181">
            <v>390</v>
          </cell>
          <cell r="P181" t="str">
            <v>julio</v>
          </cell>
        </row>
        <row r="182">
          <cell r="K182">
            <v>90</v>
          </cell>
          <cell r="P182" t="str">
            <v>julio</v>
          </cell>
        </row>
        <row r="183">
          <cell r="K183">
            <v>270</v>
          </cell>
          <cell r="P183" t="str">
            <v>julio</v>
          </cell>
        </row>
        <row r="184">
          <cell r="K184">
            <v>290</v>
          </cell>
          <cell r="P184" t="str">
            <v>julio</v>
          </cell>
        </row>
        <row r="185">
          <cell r="K185">
            <v>1170</v>
          </cell>
          <cell r="P185" t="str">
            <v>julio</v>
          </cell>
        </row>
        <row r="186">
          <cell r="K186">
            <v>60</v>
          </cell>
          <cell r="P186" t="str">
            <v>agosto</v>
          </cell>
        </row>
        <row r="187">
          <cell r="K187">
            <v>440</v>
          </cell>
          <cell r="P187" t="str">
            <v>agosto</v>
          </cell>
        </row>
        <row r="188">
          <cell r="K188">
            <v>560</v>
          </cell>
          <cell r="P188" t="str">
            <v>agosto</v>
          </cell>
        </row>
        <row r="189">
          <cell r="K189">
            <v>1049</v>
          </cell>
          <cell r="P189" t="str">
            <v>agosto</v>
          </cell>
        </row>
        <row r="190">
          <cell r="K190">
            <v>135</v>
          </cell>
          <cell r="P190" t="str">
            <v>agosto</v>
          </cell>
        </row>
        <row r="191">
          <cell r="K191">
            <v>180</v>
          </cell>
          <cell r="P191" t="str">
            <v>agosto</v>
          </cell>
        </row>
        <row r="192">
          <cell r="K192">
            <v>30</v>
          </cell>
          <cell r="P192" t="str">
            <v>agosto</v>
          </cell>
        </row>
        <row r="193">
          <cell r="K193">
            <v>1512</v>
          </cell>
          <cell r="P193" t="str">
            <v>agosto</v>
          </cell>
        </row>
        <row r="194">
          <cell r="K194">
            <v>390</v>
          </cell>
          <cell r="P194" t="str">
            <v>agosto</v>
          </cell>
        </row>
        <row r="195">
          <cell r="K195">
            <v>90</v>
          </cell>
          <cell r="P195" t="str">
            <v>agosto</v>
          </cell>
        </row>
        <row r="196">
          <cell r="K196">
            <v>270</v>
          </cell>
          <cell r="P196" t="str">
            <v>agosto</v>
          </cell>
        </row>
        <row r="197">
          <cell r="K197">
            <v>290</v>
          </cell>
          <cell r="P197" t="str">
            <v>agosto</v>
          </cell>
        </row>
        <row r="198">
          <cell r="K198">
            <v>1170</v>
          </cell>
          <cell r="P198" t="str">
            <v>agosto</v>
          </cell>
        </row>
        <row r="199">
          <cell r="K199">
            <v>60</v>
          </cell>
          <cell r="P199" t="str">
            <v>agosto</v>
          </cell>
        </row>
        <row r="200">
          <cell r="K200">
            <v>440</v>
          </cell>
          <cell r="P200" t="str">
            <v>septiembre</v>
          </cell>
        </row>
        <row r="201">
          <cell r="K201">
            <v>560</v>
          </cell>
          <cell r="P201" t="str">
            <v>septiembre</v>
          </cell>
        </row>
        <row r="202">
          <cell r="K202">
            <v>1049</v>
          </cell>
          <cell r="P202" t="str">
            <v>septiembre</v>
          </cell>
        </row>
        <row r="203">
          <cell r="K203">
            <v>135</v>
          </cell>
          <cell r="P203" t="str">
            <v>septiembre</v>
          </cell>
        </row>
        <row r="204">
          <cell r="K204">
            <v>180</v>
          </cell>
          <cell r="P204" t="str">
            <v>septiembre</v>
          </cell>
        </row>
        <row r="205">
          <cell r="K205">
            <v>30</v>
          </cell>
          <cell r="P205" t="str">
            <v>septiembre</v>
          </cell>
        </row>
        <row r="206">
          <cell r="K206">
            <v>1512</v>
          </cell>
          <cell r="P206" t="str">
            <v>septiembre</v>
          </cell>
        </row>
        <row r="207">
          <cell r="K207">
            <v>390</v>
          </cell>
          <cell r="P207" t="str">
            <v>septiembre</v>
          </cell>
        </row>
        <row r="208">
          <cell r="K208">
            <v>90</v>
          </cell>
          <cell r="P208" t="str">
            <v>septiembre</v>
          </cell>
        </row>
        <row r="209">
          <cell r="K209">
            <v>270</v>
          </cell>
          <cell r="P209" t="str">
            <v>septiembre</v>
          </cell>
        </row>
        <row r="210">
          <cell r="K210">
            <v>290</v>
          </cell>
          <cell r="P210" t="str">
            <v>septiembre</v>
          </cell>
        </row>
        <row r="211">
          <cell r="K211">
            <v>1170</v>
          </cell>
          <cell r="P211" t="str">
            <v>septiembre</v>
          </cell>
        </row>
        <row r="212">
          <cell r="K212">
            <v>60</v>
          </cell>
          <cell r="P212" t="str">
            <v>septiembre</v>
          </cell>
        </row>
        <row r="213">
          <cell r="K213">
            <v>440</v>
          </cell>
          <cell r="P213" t="str">
            <v>septiembre</v>
          </cell>
        </row>
        <row r="214">
          <cell r="K214">
            <v>560</v>
          </cell>
          <cell r="P214" t="str">
            <v>septiembre</v>
          </cell>
        </row>
        <row r="215">
          <cell r="K215">
            <v>1049</v>
          </cell>
          <cell r="P215" t="str">
            <v>septiembre</v>
          </cell>
        </row>
        <row r="216">
          <cell r="K216">
            <v>135</v>
          </cell>
          <cell r="P216" t="str">
            <v>septiembre</v>
          </cell>
        </row>
        <row r="217">
          <cell r="K217">
            <v>180</v>
          </cell>
          <cell r="P217" t="str">
            <v>septiembre</v>
          </cell>
        </row>
        <row r="218">
          <cell r="K218">
            <v>30</v>
          </cell>
          <cell r="P218" t="str">
            <v>septiembre</v>
          </cell>
        </row>
        <row r="219">
          <cell r="K219">
            <v>1512</v>
          </cell>
          <cell r="P219" t="str">
            <v>septiembre</v>
          </cell>
        </row>
        <row r="220">
          <cell r="K220">
            <v>390</v>
          </cell>
          <cell r="P220" t="str">
            <v>septiembre</v>
          </cell>
        </row>
        <row r="221">
          <cell r="K221">
            <v>90</v>
          </cell>
          <cell r="P221" t="str">
            <v>septiembre</v>
          </cell>
        </row>
        <row r="222">
          <cell r="K222">
            <v>270</v>
          </cell>
          <cell r="P222" t="str">
            <v>septiembre</v>
          </cell>
        </row>
        <row r="223">
          <cell r="K223">
            <v>290</v>
          </cell>
          <cell r="P223" t="str">
            <v>septiembre</v>
          </cell>
        </row>
        <row r="224">
          <cell r="K224">
            <v>1170</v>
          </cell>
          <cell r="P224" t="str">
            <v>septiembre</v>
          </cell>
        </row>
        <row r="225">
          <cell r="K225">
            <v>60</v>
          </cell>
          <cell r="P225" t="str">
            <v>septiembre</v>
          </cell>
        </row>
        <row r="226">
          <cell r="K226">
            <v>440</v>
          </cell>
          <cell r="P226" t="str">
            <v>septiembre</v>
          </cell>
        </row>
        <row r="227">
          <cell r="K227">
            <v>560</v>
          </cell>
          <cell r="P227" t="str">
            <v>septiembre</v>
          </cell>
        </row>
        <row r="228">
          <cell r="K228">
            <v>1049</v>
          </cell>
          <cell r="P228" t="str">
            <v>septiembre</v>
          </cell>
        </row>
        <row r="229">
          <cell r="K229">
            <v>135</v>
          </cell>
          <cell r="P229" t="str">
            <v>septiembre</v>
          </cell>
        </row>
        <row r="230">
          <cell r="K230">
            <v>180</v>
          </cell>
          <cell r="P230" t="str">
            <v>octubre</v>
          </cell>
        </row>
        <row r="231">
          <cell r="K231">
            <v>30</v>
          </cell>
          <cell r="P231" t="str">
            <v>octubre</v>
          </cell>
        </row>
        <row r="232">
          <cell r="K232">
            <v>1512</v>
          </cell>
          <cell r="P232" t="str">
            <v>octubre</v>
          </cell>
        </row>
        <row r="233">
          <cell r="K233">
            <v>390</v>
          </cell>
          <cell r="P233" t="str">
            <v>octubre</v>
          </cell>
        </row>
        <row r="234">
          <cell r="K234">
            <v>90</v>
          </cell>
          <cell r="P234" t="str">
            <v>octubre</v>
          </cell>
        </row>
        <row r="235">
          <cell r="K235">
            <v>270</v>
          </cell>
          <cell r="P235" t="str">
            <v>octubre</v>
          </cell>
        </row>
        <row r="236">
          <cell r="K236">
            <v>290</v>
          </cell>
          <cell r="P236" t="str">
            <v>octubre</v>
          </cell>
        </row>
        <row r="237">
          <cell r="K237">
            <v>1170</v>
          </cell>
          <cell r="P237" t="str">
            <v>octubre</v>
          </cell>
        </row>
        <row r="238">
          <cell r="K238">
            <v>60</v>
          </cell>
          <cell r="P238" t="str">
            <v>octubre</v>
          </cell>
        </row>
        <row r="239">
          <cell r="K239">
            <v>440</v>
          </cell>
          <cell r="P239" t="str">
            <v>octubre</v>
          </cell>
        </row>
        <row r="240">
          <cell r="K240">
            <v>560</v>
          </cell>
          <cell r="P240" t="str">
            <v>octubre</v>
          </cell>
        </row>
        <row r="241">
          <cell r="K241">
            <v>1049</v>
          </cell>
          <cell r="P241" t="str">
            <v>octubre</v>
          </cell>
        </row>
        <row r="242">
          <cell r="K242">
            <v>135</v>
          </cell>
          <cell r="P242" t="str">
            <v>octubre</v>
          </cell>
        </row>
        <row r="243">
          <cell r="K243">
            <v>180</v>
          </cell>
          <cell r="P243" t="str">
            <v>octubre</v>
          </cell>
        </row>
        <row r="244">
          <cell r="K244">
            <v>30</v>
          </cell>
          <cell r="P244" t="str">
            <v>octubre</v>
          </cell>
        </row>
        <row r="245">
          <cell r="K245">
            <v>1512</v>
          </cell>
          <cell r="P245" t="str">
            <v>octubre</v>
          </cell>
        </row>
        <row r="246">
          <cell r="K246">
            <v>390</v>
          </cell>
          <cell r="P246" t="str">
            <v>octubre</v>
          </cell>
        </row>
        <row r="247">
          <cell r="K247">
            <v>90</v>
          </cell>
          <cell r="P247" t="str">
            <v>octubre</v>
          </cell>
        </row>
        <row r="248">
          <cell r="K248">
            <v>270</v>
          </cell>
          <cell r="P248" t="str">
            <v>octubre</v>
          </cell>
        </row>
        <row r="249">
          <cell r="K249">
            <v>290</v>
          </cell>
          <cell r="P249" t="str">
            <v>octubre</v>
          </cell>
        </row>
        <row r="250">
          <cell r="K250">
            <v>1170</v>
          </cell>
          <cell r="P250" t="str">
            <v>octubre</v>
          </cell>
        </row>
        <row r="251">
          <cell r="K251">
            <v>60</v>
          </cell>
          <cell r="P251" t="str">
            <v>octubre</v>
          </cell>
        </row>
        <row r="252">
          <cell r="K252">
            <v>440</v>
          </cell>
          <cell r="P252" t="str">
            <v>noviembre</v>
          </cell>
        </row>
        <row r="253">
          <cell r="K253">
            <v>560</v>
          </cell>
          <cell r="P253" t="str">
            <v>noviembre</v>
          </cell>
        </row>
        <row r="254">
          <cell r="K254">
            <v>1049</v>
          </cell>
          <cell r="P254" t="str">
            <v>noviembre</v>
          </cell>
        </row>
        <row r="255">
          <cell r="K255">
            <v>135</v>
          </cell>
          <cell r="P255" t="str">
            <v>noviembre</v>
          </cell>
        </row>
        <row r="256">
          <cell r="K256">
            <v>180</v>
          </cell>
          <cell r="P256" t="str">
            <v>noviembre</v>
          </cell>
        </row>
        <row r="257">
          <cell r="K257">
            <v>30</v>
          </cell>
          <cell r="P257" t="str">
            <v>noviembre</v>
          </cell>
        </row>
        <row r="258">
          <cell r="K258">
            <v>1512</v>
          </cell>
          <cell r="P258" t="str">
            <v>noviembre</v>
          </cell>
        </row>
        <row r="259">
          <cell r="K259">
            <v>390</v>
          </cell>
          <cell r="P259" t="str">
            <v>noviembre</v>
          </cell>
        </row>
        <row r="260">
          <cell r="K260">
            <v>90</v>
          </cell>
          <cell r="P260" t="str">
            <v>noviembre</v>
          </cell>
        </row>
        <row r="261">
          <cell r="K261">
            <v>270</v>
          </cell>
          <cell r="P261" t="str">
            <v>noviembre</v>
          </cell>
        </row>
        <row r="262">
          <cell r="K262">
            <v>290</v>
          </cell>
          <cell r="P262" t="str">
            <v>noviembre</v>
          </cell>
        </row>
        <row r="263">
          <cell r="K263">
            <v>1170</v>
          </cell>
          <cell r="P263" t="str">
            <v>noviembre</v>
          </cell>
        </row>
        <row r="264">
          <cell r="K264">
            <v>60</v>
          </cell>
          <cell r="P264" t="str">
            <v>noviembre</v>
          </cell>
        </row>
        <row r="265">
          <cell r="K265">
            <v>440</v>
          </cell>
          <cell r="P265" t="str">
            <v>noviembre</v>
          </cell>
        </row>
        <row r="266">
          <cell r="K266">
            <v>560</v>
          </cell>
          <cell r="P266" t="str">
            <v>diciembre</v>
          </cell>
        </row>
        <row r="267">
          <cell r="K267">
            <v>1049</v>
          </cell>
          <cell r="P267" t="str">
            <v>diciembre</v>
          </cell>
        </row>
        <row r="268">
          <cell r="K268">
            <v>135</v>
          </cell>
          <cell r="P268" t="str">
            <v>diciembre</v>
          </cell>
        </row>
        <row r="269">
          <cell r="K269">
            <v>180</v>
          </cell>
          <cell r="P269" t="str">
            <v>diciembre</v>
          </cell>
        </row>
        <row r="270">
          <cell r="K270">
            <v>30</v>
          </cell>
          <cell r="P270" t="str">
            <v>diciembre</v>
          </cell>
        </row>
        <row r="271">
          <cell r="K271">
            <v>1512</v>
          </cell>
          <cell r="P271" t="str">
            <v>diciembre</v>
          </cell>
        </row>
        <row r="272">
          <cell r="K272">
            <v>390</v>
          </cell>
          <cell r="P272" t="str">
            <v>diciembre</v>
          </cell>
        </row>
        <row r="273">
          <cell r="K273">
            <v>90</v>
          </cell>
          <cell r="P273" t="str">
            <v>diciembre</v>
          </cell>
        </row>
        <row r="274">
          <cell r="K274">
            <v>270</v>
          </cell>
          <cell r="P274" t="str">
            <v>diciembre</v>
          </cell>
        </row>
        <row r="275">
          <cell r="K275">
            <v>290</v>
          </cell>
          <cell r="P275" t="str">
            <v>diciembre</v>
          </cell>
        </row>
        <row r="276">
          <cell r="K276">
            <v>1170</v>
          </cell>
          <cell r="P276" t="str">
            <v>diciembre</v>
          </cell>
        </row>
        <row r="277">
          <cell r="K277">
            <v>60</v>
          </cell>
          <cell r="P277" t="str">
            <v>diciembre</v>
          </cell>
        </row>
        <row r="278">
          <cell r="K278">
            <v>440</v>
          </cell>
          <cell r="P278" t="str">
            <v>diciembre</v>
          </cell>
        </row>
        <row r="279">
          <cell r="K279">
            <v>560</v>
          </cell>
          <cell r="P279" t="str">
            <v>diciembre</v>
          </cell>
        </row>
        <row r="280">
          <cell r="K280">
            <v>1049</v>
          </cell>
          <cell r="P280" t="str">
            <v>diciembre</v>
          </cell>
        </row>
        <row r="281">
          <cell r="K281">
            <v>135</v>
          </cell>
          <cell r="P281" t="str">
            <v>diciembre</v>
          </cell>
        </row>
        <row r="282">
          <cell r="K282">
            <v>180</v>
          </cell>
          <cell r="P282" t="str">
            <v>diciembre</v>
          </cell>
        </row>
        <row r="283">
          <cell r="K283">
            <v>30</v>
          </cell>
          <cell r="P283" t="str">
            <v>diciembre</v>
          </cell>
        </row>
        <row r="284">
          <cell r="K284">
            <v>1512</v>
          </cell>
          <cell r="P284" t="str">
            <v>diciembre</v>
          </cell>
        </row>
        <row r="285">
          <cell r="K285">
            <v>390</v>
          </cell>
          <cell r="P285" t="str">
            <v>diciembre</v>
          </cell>
        </row>
        <row r="286">
          <cell r="K286">
            <v>90</v>
          </cell>
          <cell r="P286" t="str">
            <v>diciembre</v>
          </cell>
        </row>
        <row r="287">
          <cell r="K287">
            <v>270</v>
          </cell>
          <cell r="P287" t="str">
            <v>diciembre</v>
          </cell>
        </row>
      </sheetData>
      <sheetData sheetId="4"/>
      <sheetData sheetId="5">
        <row r="1">
          <cell r="A1" t="str">
            <v>Concepto</v>
          </cell>
          <cell r="E1" t="str">
            <v>Mes</v>
          </cell>
          <cell r="F1" t="str">
            <v>Importe</v>
          </cell>
        </row>
        <row r="2">
          <cell r="A2" t="str">
            <v>Coste Personal</v>
          </cell>
          <cell r="E2" t="str">
            <v>enero</v>
          </cell>
          <cell r="F2">
            <v>5000</v>
          </cell>
        </row>
        <row r="3">
          <cell r="A3" t="str">
            <v>Compras</v>
          </cell>
          <cell r="E3" t="str">
            <v>enero</v>
          </cell>
          <cell r="F3">
            <v>500</v>
          </cell>
        </row>
        <row r="4">
          <cell r="A4" t="str">
            <v>Compras</v>
          </cell>
          <cell r="E4" t="str">
            <v>enero</v>
          </cell>
          <cell r="F4">
            <v>1000</v>
          </cell>
        </row>
        <row r="5">
          <cell r="A5" t="str">
            <v>Suministros</v>
          </cell>
          <cell r="E5" t="str">
            <v>enero</v>
          </cell>
          <cell r="F5">
            <v>80</v>
          </cell>
        </row>
        <row r="6">
          <cell r="A6" t="str">
            <v>Suministros</v>
          </cell>
          <cell r="E6" t="str">
            <v>enero</v>
          </cell>
          <cell r="F6">
            <v>60</v>
          </cell>
        </row>
        <row r="7">
          <cell r="A7" t="str">
            <v>Mantenimiento</v>
          </cell>
          <cell r="E7" t="str">
            <v>enero</v>
          </cell>
          <cell r="F7">
            <v>40</v>
          </cell>
        </row>
        <row r="8">
          <cell r="A8" t="str">
            <v>Serv Externalizados</v>
          </cell>
          <cell r="E8" t="str">
            <v>enero</v>
          </cell>
          <cell r="F8">
            <v>100</v>
          </cell>
        </row>
        <row r="9">
          <cell r="A9" t="str">
            <v>Serv Externalizados</v>
          </cell>
          <cell r="E9" t="str">
            <v>enero</v>
          </cell>
          <cell r="F9">
            <v>500</v>
          </cell>
        </row>
        <row r="10">
          <cell r="A10" t="str">
            <v>Otros Gastos</v>
          </cell>
          <cell r="E10" t="str">
            <v>enero</v>
          </cell>
          <cell r="F10">
            <v>50</v>
          </cell>
        </row>
        <row r="11">
          <cell r="A11" t="str">
            <v>Otros Gastos</v>
          </cell>
          <cell r="E11" t="str">
            <v>enero</v>
          </cell>
          <cell r="F11">
            <v>300</v>
          </cell>
        </row>
        <row r="12">
          <cell r="A12" t="str">
            <v>Coste Personal</v>
          </cell>
          <cell r="E12" t="str">
            <v>febrero</v>
          </cell>
          <cell r="F12">
            <v>4500</v>
          </cell>
        </row>
        <row r="13">
          <cell r="A13" t="str">
            <v>Compras</v>
          </cell>
          <cell r="E13" t="str">
            <v>febrero</v>
          </cell>
          <cell r="F13">
            <v>300</v>
          </cell>
        </row>
        <row r="14">
          <cell r="A14" t="str">
            <v>Compras</v>
          </cell>
          <cell r="E14" t="str">
            <v>febrero</v>
          </cell>
          <cell r="F14">
            <v>1000</v>
          </cell>
        </row>
        <row r="15">
          <cell r="A15" t="str">
            <v>Suministros</v>
          </cell>
          <cell r="E15" t="str">
            <v>febrero</v>
          </cell>
          <cell r="F15">
            <v>80</v>
          </cell>
        </row>
        <row r="16">
          <cell r="A16" t="str">
            <v>Suministros</v>
          </cell>
          <cell r="E16" t="str">
            <v>febrero</v>
          </cell>
          <cell r="F16">
            <v>20</v>
          </cell>
        </row>
        <row r="17">
          <cell r="A17" t="str">
            <v>Mantenimiento</v>
          </cell>
          <cell r="E17" t="str">
            <v>febrero</v>
          </cell>
          <cell r="F17">
            <v>80</v>
          </cell>
        </row>
        <row r="18">
          <cell r="A18" t="str">
            <v>Serv Externalizados</v>
          </cell>
          <cell r="E18" t="str">
            <v>febrero</v>
          </cell>
          <cell r="F18">
            <v>500</v>
          </cell>
        </row>
        <row r="19">
          <cell r="A19" t="str">
            <v>Serv Externalizados</v>
          </cell>
          <cell r="E19" t="str">
            <v>febrero</v>
          </cell>
          <cell r="F19">
            <v>500</v>
          </cell>
        </row>
        <row r="20">
          <cell r="A20" t="str">
            <v>Otros Gastos</v>
          </cell>
          <cell r="E20" t="str">
            <v>febrero</v>
          </cell>
          <cell r="F20">
            <v>50</v>
          </cell>
        </row>
        <row r="21">
          <cell r="A21" t="str">
            <v>Otros Gastos</v>
          </cell>
          <cell r="E21" t="str">
            <v>febrero</v>
          </cell>
          <cell r="F21">
            <v>500</v>
          </cell>
        </row>
        <row r="22">
          <cell r="A22" t="str">
            <v>Coste Personal</v>
          </cell>
          <cell r="E22" t="str">
            <v>marzo</v>
          </cell>
          <cell r="F22">
            <v>6000</v>
          </cell>
        </row>
        <row r="23">
          <cell r="A23" t="str">
            <v>Compras</v>
          </cell>
          <cell r="E23" t="str">
            <v>marzo</v>
          </cell>
          <cell r="F23">
            <v>300</v>
          </cell>
        </row>
        <row r="24">
          <cell r="A24" t="str">
            <v>Compras</v>
          </cell>
          <cell r="E24" t="str">
            <v>marzo</v>
          </cell>
          <cell r="F24">
            <v>2000</v>
          </cell>
        </row>
        <row r="25">
          <cell r="A25" t="str">
            <v>Suministros</v>
          </cell>
          <cell r="E25" t="str">
            <v>marzo</v>
          </cell>
          <cell r="F25">
            <v>80</v>
          </cell>
        </row>
        <row r="26">
          <cell r="A26" t="str">
            <v>Suministros</v>
          </cell>
          <cell r="E26" t="str">
            <v>marzo</v>
          </cell>
          <cell r="F26">
            <v>20</v>
          </cell>
        </row>
        <row r="27">
          <cell r="A27" t="str">
            <v>Mantenimiento</v>
          </cell>
          <cell r="E27" t="str">
            <v>marzo</v>
          </cell>
          <cell r="F27">
            <v>70</v>
          </cell>
        </row>
        <row r="28">
          <cell r="A28" t="str">
            <v>Serv Externalizados</v>
          </cell>
          <cell r="E28" t="str">
            <v>marzo</v>
          </cell>
          <cell r="F28">
            <v>500</v>
          </cell>
        </row>
        <row r="29">
          <cell r="A29" t="str">
            <v>Serv Externalizados</v>
          </cell>
          <cell r="E29" t="str">
            <v>marzo</v>
          </cell>
          <cell r="F29">
            <v>1000</v>
          </cell>
        </row>
        <row r="30">
          <cell r="A30" t="str">
            <v>Otros Gastos</v>
          </cell>
          <cell r="E30" t="str">
            <v>marzo</v>
          </cell>
          <cell r="F30">
            <v>50</v>
          </cell>
        </row>
        <row r="31">
          <cell r="A31" t="str">
            <v>Otros Gastos</v>
          </cell>
          <cell r="E31" t="str">
            <v>marzo</v>
          </cell>
          <cell r="F31">
            <v>500</v>
          </cell>
        </row>
        <row r="32">
          <cell r="A32" t="str">
            <v>Coste Personal</v>
          </cell>
          <cell r="E32" t="str">
            <v>abril</v>
          </cell>
          <cell r="F32">
            <v>6500</v>
          </cell>
        </row>
        <row r="33">
          <cell r="A33" t="str">
            <v>Compras</v>
          </cell>
          <cell r="E33" t="str">
            <v>abril</v>
          </cell>
          <cell r="F33">
            <v>1000</v>
          </cell>
        </row>
        <row r="34">
          <cell r="A34" t="str">
            <v>Compras</v>
          </cell>
          <cell r="E34" t="str">
            <v>abril</v>
          </cell>
          <cell r="F34">
            <v>1000</v>
          </cell>
        </row>
        <row r="35">
          <cell r="A35" t="str">
            <v>Suministros</v>
          </cell>
          <cell r="E35" t="str">
            <v>abril</v>
          </cell>
          <cell r="F35">
            <v>80</v>
          </cell>
        </row>
        <row r="36">
          <cell r="A36" t="str">
            <v>Suministros</v>
          </cell>
          <cell r="E36" t="str">
            <v>abril</v>
          </cell>
          <cell r="F36">
            <v>20</v>
          </cell>
        </row>
        <row r="37">
          <cell r="A37" t="str">
            <v>Mantenimiento</v>
          </cell>
          <cell r="E37" t="str">
            <v>abril</v>
          </cell>
          <cell r="F37">
            <v>80</v>
          </cell>
        </row>
        <row r="38">
          <cell r="A38" t="str">
            <v>Serv Externalizados</v>
          </cell>
          <cell r="E38" t="str">
            <v>abril</v>
          </cell>
          <cell r="F38">
            <v>800</v>
          </cell>
        </row>
        <row r="39">
          <cell r="A39" t="str">
            <v>Serv Externalizados</v>
          </cell>
          <cell r="E39" t="str">
            <v>abril</v>
          </cell>
          <cell r="F39">
            <v>200</v>
          </cell>
        </row>
        <row r="40">
          <cell r="A40" t="str">
            <v>Otros Gastos</v>
          </cell>
          <cell r="E40" t="str">
            <v>abril</v>
          </cell>
          <cell r="F40">
            <v>50</v>
          </cell>
        </row>
        <row r="41">
          <cell r="A41" t="str">
            <v>Otros Gastos</v>
          </cell>
          <cell r="E41" t="str">
            <v>abril</v>
          </cell>
          <cell r="F41">
            <v>1000</v>
          </cell>
        </row>
        <row r="42">
          <cell r="A42" t="str">
            <v>Coste Personal</v>
          </cell>
          <cell r="E42" t="str">
            <v>mayo</v>
          </cell>
          <cell r="F42">
            <v>5000</v>
          </cell>
        </row>
        <row r="43">
          <cell r="A43" t="str">
            <v>Compras</v>
          </cell>
          <cell r="E43" t="str">
            <v>mayo</v>
          </cell>
          <cell r="F43">
            <v>100</v>
          </cell>
        </row>
        <row r="44">
          <cell r="A44" t="str">
            <v>Compras</v>
          </cell>
          <cell r="E44" t="str">
            <v>mayo</v>
          </cell>
          <cell r="F44">
            <v>1000</v>
          </cell>
        </row>
        <row r="45">
          <cell r="A45" t="str">
            <v>Suministros</v>
          </cell>
          <cell r="E45" t="str">
            <v>mayo</v>
          </cell>
          <cell r="F45">
            <v>80</v>
          </cell>
        </row>
        <row r="46">
          <cell r="A46" t="str">
            <v>Suministros</v>
          </cell>
          <cell r="E46" t="str">
            <v>mayo</v>
          </cell>
          <cell r="F46">
            <v>60</v>
          </cell>
        </row>
        <row r="47">
          <cell r="A47" t="str">
            <v>Mantenimiento</v>
          </cell>
          <cell r="E47" t="str">
            <v>mayo</v>
          </cell>
          <cell r="F47">
            <v>100</v>
          </cell>
        </row>
        <row r="48">
          <cell r="A48" t="str">
            <v>Serv Externalizados</v>
          </cell>
          <cell r="E48" t="str">
            <v>mayo</v>
          </cell>
          <cell r="F48">
            <v>500</v>
          </cell>
        </row>
        <row r="49">
          <cell r="A49" t="str">
            <v>Serv Externalizados</v>
          </cell>
          <cell r="E49" t="str">
            <v>mayo</v>
          </cell>
          <cell r="F49">
            <v>200</v>
          </cell>
        </row>
        <row r="50">
          <cell r="A50" t="str">
            <v>Otros Gastos</v>
          </cell>
          <cell r="E50" t="str">
            <v>mayo</v>
          </cell>
          <cell r="F50">
            <v>100</v>
          </cell>
        </row>
        <row r="51">
          <cell r="A51" t="str">
            <v>Otros Gastos</v>
          </cell>
          <cell r="E51" t="str">
            <v>mayo</v>
          </cell>
          <cell r="F51">
            <v>1000</v>
          </cell>
        </row>
        <row r="52">
          <cell r="A52" t="str">
            <v>Coste Personal</v>
          </cell>
          <cell r="E52" t="str">
            <v>junio</v>
          </cell>
          <cell r="F52">
            <v>5500</v>
          </cell>
        </row>
        <row r="53">
          <cell r="A53" t="str">
            <v>Compras</v>
          </cell>
          <cell r="E53" t="str">
            <v>junio</v>
          </cell>
          <cell r="F53">
            <v>500</v>
          </cell>
        </row>
        <row r="54">
          <cell r="A54" t="str">
            <v>Compras</v>
          </cell>
          <cell r="E54" t="str">
            <v>junio</v>
          </cell>
          <cell r="F54">
            <v>800</v>
          </cell>
        </row>
        <row r="55">
          <cell r="A55" t="str">
            <v>Suministros</v>
          </cell>
          <cell r="E55" t="str">
            <v>junio</v>
          </cell>
          <cell r="F55">
            <v>120</v>
          </cell>
        </row>
        <row r="56">
          <cell r="A56" t="str">
            <v>Suministros</v>
          </cell>
          <cell r="E56" t="str">
            <v>junio</v>
          </cell>
          <cell r="F56">
            <v>20</v>
          </cell>
        </row>
        <row r="57">
          <cell r="A57" t="str">
            <v>Mantenimiento</v>
          </cell>
          <cell r="E57" t="str">
            <v>junio</v>
          </cell>
          <cell r="F57">
            <v>200</v>
          </cell>
        </row>
        <row r="58">
          <cell r="A58" t="str">
            <v>Serv Externalizados</v>
          </cell>
          <cell r="E58" t="str">
            <v>junio</v>
          </cell>
          <cell r="F58">
            <v>1000</v>
          </cell>
        </row>
        <row r="59">
          <cell r="A59" t="str">
            <v>Serv Externalizados</v>
          </cell>
          <cell r="E59" t="str">
            <v>junio</v>
          </cell>
          <cell r="F59">
            <v>200</v>
          </cell>
        </row>
        <row r="60">
          <cell r="A60" t="str">
            <v>Otros Gastos</v>
          </cell>
          <cell r="E60" t="str">
            <v>junio</v>
          </cell>
          <cell r="F60">
            <v>600</v>
          </cell>
        </row>
        <row r="61">
          <cell r="A61" t="str">
            <v>Otros Gastos</v>
          </cell>
          <cell r="E61" t="str">
            <v>junio</v>
          </cell>
          <cell r="F61">
            <v>1200</v>
          </cell>
        </row>
        <row r="62">
          <cell r="A62" t="str">
            <v>Coste Personal</v>
          </cell>
          <cell r="E62" t="str">
            <v>julio</v>
          </cell>
          <cell r="F62">
            <v>5000</v>
          </cell>
        </row>
        <row r="63">
          <cell r="A63" t="str">
            <v>Compras</v>
          </cell>
          <cell r="E63" t="str">
            <v>julio</v>
          </cell>
          <cell r="F63">
            <v>500</v>
          </cell>
        </row>
        <row r="64">
          <cell r="A64" t="str">
            <v>Compras</v>
          </cell>
          <cell r="E64" t="str">
            <v>julio</v>
          </cell>
          <cell r="F64">
            <v>50</v>
          </cell>
        </row>
        <row r="65">
          <cell r="A65" t="str">
            <v>Suministros</v>
          </cell>
          <cell r="E65" t="str">
            <v>julio</v>
          </cell>
          <cell r="F65">
            <v>120</v>
          </cell>
        </row>
        <row r="66">
          <cell r="A66" t="str">
            <v>Suministros</v>
          </cell>
          <cell r="E66" t="str">
            <v>julio</v>
          </cell>
          <cell r="F66">
            <v>20</v>
          </cell>
        </row>
        <row r="67">
          <cell r="A67" t="str">
            <v>Mantenimiento</v>
          </cell>
          <cell r="E67" t="str">
            <v>julio</v>
          </cell>
          <cell r="F67">
            <v>200</v>
          </cell>
        </row>
        <row r="68">
          <cell r="A68" t="str">
            <v>Serv Externalizados</v>
          </cell>
          <cell r="E68" t="str">
            <v>julio</v>
          </cell>
          <cell r="F68">
            <v>500</v>
          </cell>
        </row>
        <row r="69">
          <cell r="A69" t="str">
            <v>Serv Externalizados</v>
          </cell>
          <cell r="E69" t="str">
            <v>julio</v>
          </cell>
          <cell r="F69">
            <v>200</v>
          </cell>
        </row>
        <row r="70">
          <cell r="A70" t="str">
            <v>Otros Gastos</v>
          </cell>
          <cell r="E70" t="str">
            <v>julio</v>
          </cell>
          <cell r="F70">
            <v>600</v>
          </cell>
        </row>
        <row r="71">
          <cell r="A71" t="str">
            <v>Otros Gastos</v>
          </cell>
          <cell r="E71" t="str">
            <v>julio</v>
          </cell>
          <cell r="F71">
            <v>600</v>
          </cell>
        </row>
        <row r="72">
          <cell r="A72" t="str">
            <v>Coste Personal</v>
          </cell>
          <cell r="E72" t="str">
            <v>agosto</v>
          </cell>
          <cell r="F72">
            <v>6000</v>
          </cell>
        </row>
        <row r="73">
          <cell r="A73" t="str">
            <v>Compras</v>
          </cell>
          <cell r="E73" t="str">
            <v>agosto</v>
          </cell>
          <cell r="F73">
            <v>500</v>
          </cell>
        </row>
        <row r="74">
          <cell r="A74" t="str">
            <v>Compras</v>
          </cell>
          <cell r="E74" t="str">
            <v>agosto</v>
          </cell>
          <cell r="F74">
            <v>1200</v>
          </cell>
        </row>
        <row r="75">
          <cell r="A75" t="str">
            <v>Suministros</v>
          </cell>
          <cell r="E75" t="str">
            <v>agosto</v>
          </cell>
          <cell r="F75">
            <v>120</v>
          </cell>
        </row>
        <row r="76">
          <cell r="A76" t="str">
            <v>Suministros</v>
          </cell>
          <cell r="E76" t="str">
            <v>agosto</v>
          </cell>
          <cell r="F76">
            <v>60</v>
          </cell>
        </row>
        <row r="77">
          <cell r="A77" t="str">
            <v>Mantenimiento</v>
          </cell>
          <cell r="E77" t="str">
            <v>agosto</v>
          </cell>
          <cell r="F77">
            <v>500</v>
          </cell>
        </row>
        <row r="78">
          <cell r="A78" t="str">
            <v>Serv Externalizados</v>
          </cell>
          <cell r="E78" t="str">
            <v>agosto</v>
          </cell>
          <cell r="F78">
            <v>800</v>
          </cell>
        </row>
        <row r="79">
          <cell r="A79" t="str">
            <v>Serv Externalizados</v>
          </cell>
          <cell r="E79" t="str">
            <v>agosto</v>
          </cell>
          <cell r="F79">
            <v>200</v>
          </cell>
        </row>
        <row r="80">
          <cell r="A80" t="str">
            <v>Otros Gastos</v>
          </cell>
          <cell r="E80" t="str">
            <v>agosto</v>
          </cell>
          <cell r="F80">
            <v>1200</v>
          </cell>
        </row>
        <row r="81">
          <cell r="A81" t="str">
            <v>Otros Gastos</v>
          </cell>
          <cell r="E81" t="str">
            <v>agosto</v>
          </cell>
          <cell r="F81">
            <v>1200</v>
          </cell>
        </row>
        <row r="82">
          <cell r="A82" t="str">
            <v>Coste Personal</v>
          </cell>
          <cell r="E82" t="str">
            <v>septiembre</v>
          </cell>
          <cell r="F82">
            <v>4500</v>
          </cell>
        </row>
        <row r="83">
          <cell r="A83" t="str">
            <v>Compras</v>
          </cell>
          <cell r="E83" t="str">
            <v>septiembre</v>
          </cell>
          <cell r="F83">
            <v>500</v>
          </cell>
        </row>
        <row r="84">
          <cell r="A84" t="str">
            <v>Compras</v>
          </cell>
          <cell r="E84" t="str">
            <v>septiembre</v>
          </cell>
          <cell r="F84">
            <v>800</v>
          </cell>
        </row>
        <row r="85">
          <cell r="A85" t="str">
            <v>Suministros</v>
          </cell>
          <cell r="E85" t="str">
            <v>septiembre</v>
          </cell>
          <cell r="F85">
            <v>240</v>
          </cell>
        </row>
        <row r="86">
          <cell r="A86" t="str">
            <v>Suministros</v>
          </cell>
          <cell r="E86" t="str">
            <v>septiembre</v>
          </cell>
          <cell r="F86">
            <v>20</v>
          </cell>
        </row>
        <row r="87">
          <cell r="A87" t="str">
            <v>Mantenimiento</v>
          </cell>
          <cell r="E87" t="str">
            <v>septiembre</v>
          </cell>
          <cell r="F87">
            <v>100</v>
          </cell>
        </row>
        <row r="88">
          <cell r="A88" t="str">
            <v>Serv Externalizados</v>
          </cell>
          <cell r="E88" t="str">
            <v>septiembre</v>
          </cell>
          <cell r="F88">
            <v>600</v>
          </cell>
        </row>
        <row r="89">
          <cell r="A89" t="str">
            <v>Serv Externalizados</v>
          </cell>
          <cell r="E89" t="str">
            <v>septiembre</v>
          </cell>
          <cell r="F89">
            <v>200</v>
          </cell>
        </row>
        <row r="90">
          <cell r="A90" t="str">
            <v>Otros Gastos</v>
          </cell>
          <cell r="E90" t="str">
            <v>septiembre</v>
          </cell>
          <cell r="F90">
            <v>600</v>
          </cell>
        </row>
        <row r="91">
          <cell r="A91" t="str">
            <v>Otros Gastos</v>
          </cell>
          <cell r="E91" t="str">
            <v>septiembre</v>
          </cell>
          <cell r="F91">
            <v>500</v>
          </cell>
        </row>
        <row r="92">
          <cell r="A92" t="str">
            <v>Coste Personal</v>
          </cell>
          <cell r="E92" t="str">
            <v>octubre</v>
          </cell>
          <cell r="F92">
            <v>4500</v>
          </cell>
        </row>
        <row r="93">
          <cell r="A93" t="str">
            <v>Compras</v>
          </cell>
          <cell r="E93" t="str">
            <v>octubre</v>
          </cell>
          <cell r="F93">
            <v>500</v>
          </cell>
        </row>
        <row r="94">
          <cell r="A94" t="str">
            <v>Compras</v>
          </cell>
          <cell r="E94" t="str">
            <v>octubre</v>
          </cell>
          <cell r="F94">
            <v>800</v>
          </cell>
        </row>
        <row r="95">
          <cell r="A95" t="str">
            <v>Suministros</v>
          </cell>
          <cell r="E95" t="str">
            <v>octubre</v>
          </cell>
          <cell r="F95">
            <v>240</v>
          </cell>
        </row>
        <row r="96">
          <cell r="A96" t="str">
            <v>Suministros</v>
          </cell>
          <cell r="E96" t="str">
            <v>octubre</v>
          </cell>
          <cell r="F96">
            <v>20</v>
          </cell>
        </row>
        <row r="97">
          <cell r="A97" t="str">
            <v>Mantenimiento</v>
          </cell>
          <cell r="E97" t="str">
            <v>octubre</v>
          </cell>
          <cell r="F97">
            <v>100</v>
          </cell>
        </row>
        <row r="98">
          <cell r="A98" t="str">
            <v>Serv Externalizados</v>
          </cell>
          <cell r="E98" t="str">
            <v>octubre</v>
          </cell>
          <cell r="F98">
            <v>600</v>
          </cell>
        </row>
        <row r="99">
          <cell r="A99" t="str">
            <v>Serv Externalizados</v>
          </cell>
          <cell r="E99" t="str">
            <v>octubre</v>
          </cell>
          <cell r="F99">
            <v>200</v>
          </cell>
        </row>
        <row r="100">
          <cell r="A100" t="str">
            <v>Otros Gastos</v>
          </cell>
          <cell r="E100" t="str">
            <v>octubre</v>
          </cell>
          <cell r="F100">
            <v>600</v>
          </cell>
        </row>
        <row r="101">
          <cell r="A101" t="str">
            <v>Otros Gastos</v>
          </cell>
          <cell r="E101" t="str">
            <v>octubre</v>
          </cell>
          <cell r="F101">
            <v>500</v>
          </cell>
        </row>
        <row r="102">
          <cell r="A102" t="str">
            <v>Coste Personal</v>
          </cell>
          <cell r="E102" t="str">
            <v>noviembre</v>
          </cell>
          <cell r="F102">
            <v>4500</v>
          </cell>
        </row>
        <row r="103">
          <cell r="A103" t="str">
            <v>Compras</v>
          </cell>
          <cell r="E103" t="str">
            <v>noviembre</v>
          </cell>
          <cell r="F103">
            <v>500</v>
          </cell>
        </row>
        <row r="104">
          <cell r="A104" t="str">
            <v>Compras</v>
          </cell>
          <cell r="E104" t="str">
            <v>noviembre</v>
          </cell>
          <cell r="F104">
            <v>800</v>
          </cell>
        </row>
        <row r="105">
          <cell r="A105" t="str">
            <v>Suministros</v>
          </cell>
          <cell r="E105" t="str">
            <v>noviembre</v>
          </cell>
          <cell r="F105">
            <v>240</v>
          </cell>
        </row>
        <row r="106">
          <cell r="A106" t="str">
            <v>Suministros</v>
          </cell>
          <cell r="E106" t="str">
            <v>noviembre</v>
          </cell>
          <cell r="F106">
            <v>20</v>
          </cell>
        </row>
        <row r="107">
          <cell r="A107" t="str">
            <v>Mantenimiento</v>
          </cell>
          <cell r="E107" t="str">
            <v>noviembre</v>
          </cell>
          <cell r="F107">
            <v>100</v>
          </cell>
        </row>
        <row r="108">
          <cell r="A108" t="str">
            <v>Serv Externalizados</v>
          </cell>
          <cell r="E108" t="str">
            <v>noviembre</v>
          </cell>
          <cell r="F108">
            <v>600</v>
          </cell>
        </row>
        <row r="109">
          <cell r="A109" t="str">
            <v>Serv Externalizados</v>
          </cell>
          <cell r="E109" t="str">
            <v>noviembre</v>
          </cell>
          <cell r="F109">
            <v>200</v>
          </cell>
        </row>
        <row r="110">
          <cell r="A110" t="str">
            <v>Otros Gastos</v>
          </cell>
          <cell r="E110" t="str">
            <v>noviembre</v>
          </cell>
          <cell r="F110">
            <v>600</v>
          </cell>
        </row>
        <row r="111">
          <cell r="A111" t="str">
            <v>Otros Gastos</v>
          </cell>
          <cell r="E111" t="str">
            <v>noviembre</v>
          </cell>
          <cell r="F111">
            <v>500</v>
          </cell>
        </row>
        <row r="112">
          <cell r="A112" t="str">
            <v>Coste Personal</v>
          </cell>
          <cell r="E112" t="str">
            <v>diciembre</v>
          </cell>
          <cell r="F112">
            <v>4500</v>
          </cell>
        </row>
        <row r="113">
          <cell r="A113" t="str">
            <v>Compras</v>
          </cell>
          <cell r="E113" t="str">
            <v>diciembre</v>
          </cell>
          <cell r="F113">
            <v>500</v>
          </cell>
        </row>
        <row r="114">
          <cell r="A114" t="str">
            <v>Compras</v>
          </cell>
          <cell r="E114" t="str">
            <v>diciembre</v>
          </cell>
          <cell r="F114">
            <v>800</v>
          </cell>
        </row>
        <row r="115">
          <cell r="A115" t="str">
            <v>Suministros</v>
          </cell>
          <cell r="E115" t="str">
            <v>diciembre</v>
          </cell>
          <cell r="F115">
            <v>240</v>
          </cell>
        </row>
        <row r="116">
          <cell r="A116" t="str">
            <v>Suministros</v>
          </cell>
          <cell r="E116" t="str">
            <v>diciembre</v>
          </cell>
          <cell r="F116">
            <v>20</v>
          </cell>
        </row>
        <row r="117">
          <cell r="A117" t="str">
            <v>Mantenimiento</v>
          </cell>
          <cell r="E117" t="str">
            <v>diciembre</v>
          </cell>
          <cell r="F117">
            <v>100</v>
          </cell>
        </row>
        <row r="118">
          <cell r="A118" t="str">
            <v>Serv Externalizados</v>
          </cell>
          <cell r="E118" t="str">
            <v>diciembre</v>
          </cell>
          <cell r="F118">
            <v>600</v>
          </cell>
        </row>
        <row r="119">
          <cell r="A119" t="str">
            <v>Serv Externalizados</v>
          </cell>
          <cell r="E119" t="str">
            <v>diciembre</v>
          </cell>
          <cell r="F119">
            <v>200</v>
          </cell>
        </row>
        <row r="120">
          <cell r="A120" t="str">
            <v>Otros Gastos</v>
          </cell>
          <cell r="E120" t="str">
            <v>diciembre</v>
          </cell>
          <cell r="F120">
            <v>600</v>
          </cell>
        </row>
        <row r="121">
          <cell r="A121" t="str">
            <v>Otros Gastos</v>
          </cell>
          <cell r="E121" t="str">
            <v>diciembre</v>
          </cell>
          <cell r="F121">
            <v>500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F63A-1F68-4832-8038-EEA97E81CF4E}">
  <sheetPr>
    <tabColor theme="5" tint="0.59999389629810485"/>
  </sheetPr>
  <dimension ref="A1:CB25"/>
  <sheetViews>
    <sheetView showGridLines="0" tabSelected="1" topLeftCell="O1" zoomScale="80" zoomScaleNormal="80" workbookViewId="0">
      <selection activeCell="V14" sqref="V14"/>
    </sheetView>
  </sheetViews>
  <sheetFormatPr baseColWidth="10" defaultRowHeight="14.5" outlineLevelCol="1" x14ac:dyDescent="0.35"/>
  <cols>
    <col min="1" max="1" width="23.54296875" hidden="1" customWidth="1" outlineLevel="1"/>
    <col min="2" max="3" width="8.1796875" hidden="1" customWidth="1" outlineLevel="1"/>
    <col min="4" max="5" width="9.1796875" hidden="1" customWidth="1" outlineLevel="1"/>
    <col min="6" max="6" width="8.1796875" hidden="1" customWidth="1" outlineLevel="1"/>
    <col min="7" max="7" width="9.1796875" hidden="1" customWidth="1" outlineLevel="1"/>
    <col min="8" max="8" width="8.1796875" hidden="1" customWidth="1" outlineLevel="1"/>
    <col min="9" max="9" width="9.1796875" hidden="1" customWidth="1" outlineLevel="1"/>
    <col min="10" max="10" width="10.90625" hidden="1" customWidth="1" outlineLevel="1"/>
    <col min="11" max="11" width="8.1796875" hidden="1" customWidth="1" outlineLevel="1"/>
    <col min="12" max="12" width="10.453125" hidden="1" customWidth="1" outlineLevel="1"/>
    <col min="13" max="13" width="9.7265625" hidden="1" customWidth="1" outlineLevel="1"/>
    <col min="14" max="14" width="10.1796875" hidden="1" customWidth="1" outlineLevel="1"/>
    <col min="15" max="15" width="2.1796875" customWidth="1" collapsed="1"/>
    <col min="16" max="16" width="23.54296875" bestFit="1" customWidth="1"/>
    <col min="17" max="18" width="8.1796875" style="2" bestFit="1" customWidth="1"/>
    <col min="19" max="20" width="9.1796875" style="2" bestFit="1" customWidth="1"/>
    <col min="21" max="21" width="8.1796875" style="2" bestFit="1" customWidth="1"/>
    <col min="22" max="22" width="9.1796875" style="2" bestFit="1" customWidth="1"/>
    <col min="23" max="23" width="8.1796875" style="2" bestFit="1" customWidth="1"/>
    <col min="24" max="24" width="9.1796875" style="2" bestFit="1" customWidth="1"/>
    <col min="25" max="25" width="10.90625" style="2"/>
    <col min="26" max="26" width="8.1796875" style="2" bestFit="1" customWidth="1"/>
    <col min="27" max="27" width="10.453125" style="2" bestFit="1" customWidth="1"/>
    <col min="28" max="28" width="9.7265625" style="2" bestFit="1" customWidth="1"/>
    <col min="29" max="29" width="10.1796875" style="2" bestFit="1" customWidth="1"/>
    <col min="30" max="30" width="2.90625" customWidth="1"/>
    <col min="31" max="31" width="23.54296875" customWidth="1" outlineLevel="1"/>
    <col min="32" max="44" width="10.90625" customWidth="1" outlineLevel="1"/>
    <col min="45" max="45" width="3.08984375" customWidth="1" outlineLevel="1"/>
    <col min="46" max="46" width="10.90625" customWidth="1" outlineLevel="1"/>
    <col min="48" max="48" width="23.54296875" customWidth="1" outlineLevel="1"/>
    <col min="49" max="64" width="10.90625" customWidth="1" outlineLevel="1"/>
    <col min="66" max="66" width="23.54296875" hidden="1" customWidth="1" outlineLevel="1"/>
    <col min="67" max="79" width="0" hidden="1" customWidth="1" outlineLevel="1"/>
    <col min="80" max="80" width="10.90625" collapsed="1"/>
  </cols>
  <sheetData>
    <row r="1" spans="1:79" x14ac:dyDescent="0.35">
      <c r="Q1" s="1">
        <f>IF('[1]Análisis Datos'!$H$8="Enero",1,IF('[1]Análisis Datos'!$H$8="Febrero",1,IF('[1]Análisis Datos'!$H$8="Marzo",1,IF('[1]Análisis Datos'!$H$8="Abril",1,IF('[1]Análisis Datos'!$H$8="Mayo",1,IF('[1]Análisis Datos'!$H$8="Junio",1,IF('[1]Análisis Datos'!$H$8="Julio",1,IF('[1]Análisis Datos'!$H$8="Agosto",1,IF('[1]Análisis Datos'!$H$8="Septiembre",1,IF('[1]Análisis Datos'!$H$8="Octubre",1,IF('[1]Análisis Datos'!$H$8="Noviembre",1,IF('[1]Análisis Datos'!$H$8="Diciembre",1,0))))))))))))</f>
        <v>1</v>
      </c>
      <c r="R1" s="1">
        <f>IF('[1]Análisis Datos'!$H$8="Febrero",1,IF('[1]Análisis Datos'!$H$8="Marzo",1,IF('[1]Análisis Datos'!$H$8="Abril",1,IF('[1]Análisis Datos'!$H$8="Mayo",1,IF('[1]Análisis Datos'!$H$8="Junio",1,IF('[1]Análisis Datos'!$H$8="Julio",1,IF('[1]Análisis Datos'!$H$8="Agosto",1,IF('[1]Análisis Datos'!$H$8="Septiembre",1,IF('[1]Análisis Datos'!$H$8="Octubre",1,IF('[1]Análisis Datos'!$H$8="Noviembre",1,IF('[1]Análisis Datos'!$H$8="Diciembre",1,0)))))))))))</f>
        <v>1</v>
      </c>
      <c r="S1" s="1">
        <f>IF('[1]Análisis Datos'!$H$8="Marzo",1,IF('[1]Análisis Datos'!$H$8="Abril",1,IF('[1]Análisis Datos'!$H$8="Mayo",1,IF('[1]Análisis Datos'!$H$8="Junio",1,IF('[1]Análisis Datos'!$H$8="Julio",1,IF('[1]Análisis Datos'!$H$8="Agosto",1,IF('[1]Análisis Datos'!$H$8="Septiembre",1,IF('[1]Análisis Datos'!$H$8="Octubre",1,IF('[1]Análisis Datos'!$H$8="Noviembre",1,IF('[1]Análisis Datos'!$H$8="Diciembre",1,0))))))))))</f>
        <v>1</v>
      </c>
      <c r="T1" s="1">
        <f>IF('[1]Análisis Datos'!$H$8="Abril",1,IF('[1]Análisis Datos'!$H$8="Mayo",1,IF('[1]Análisis Datos'!$H$8="Junio",1,IF('[1]Análisis Datos'!$H$8="Julio",1,IF('[1]Análisis Datos'!$H$8="Agosto",1,IF('[1]Análisis Datos'!$H$8="Septiembre",1,IF('[1]Análisis Datos'!$H$8="Octubre",1,IF('[1]Análisis Datos'!$H$8="Noviembre",1,IF('[1]Análisis Datos'!$H$8="Diciembre",1,0)))))))))</f>
        <v>1</v>
      </c>
      <c r="U1" s="1">
        <f>IF('[1]Análisis Datos'!$H$8="Mayo",1,IF('[1]Análisis Datos'!$H$8="Junio",1,IF('[1]Análisis Datos'!$H$8="Julio",1,IF('[1]Análisis Datos'!$H$8="Agosto",1,IF('[1]Análisis Datos'!$H$8="Septiembre",1,IF('[1]Análisis Datos'!$H$8="Octubre",1,IF('[1]Análisis Datos'!$H$8="Noviembre",1,IF('[1]Análisis Datos'!$H$8="Diciembre",1,0))))))))</f>
        <v>1</v>
      </c>
      <c r="V1" s="1">
        <f>IF('[1]Análisis Datos'!$H$8="Junio",1,IF('[1]Análisis Datos'!$H$8="Julio",1,IF('[1]Análisis Datos'!$H$8="Agosto",1,IF('[1]Análisis Datos'!$H$8="Septiembre",1,IF('[1]Análisis Datos'!$H$8="Octubre",1,IF('[1]Análisis Datos'!$H$8="Noviembre",1,IF('[1]Análisis Datos'!$H$8="Diciembre",1,0)))))))</f>
        <v>1</v>
      </c>
      <c r="W1" s="1">
        <f>IF('[1]Análisis Datos'!$H$8="Julio",1,IF('[1]Análisis Datos'!$H$8="Agosto",1,IF('[1]Análisis Datos'!$H$8="Septiembre",1,IF('[1]Análisis Datos'!$H$8="Octubre",1,IF('[1]Análisis Datos'!$H$8="Noviembre",1,IF('[1]Análisis Datos'!$H$8="Diciembre",1,0))))))</f>
        <v>0</v>
      </c>
      <c r="X1" s="1">
        <f>IF('[1]Análisis Datos'!$H$8="Agosto",1,IF('[1]Análisis Datos'!$H$8="Septiembre",1,IF('[1]Análisis Datos'!$H$8="Octubre",1,IF('[1]Análisis Datos'!$H$8="Noviembre",1,IF('[1]Análisis Datos'!$H$8="Diciembre",1,0)))))</f>
        <v>0</v>
      </c>
      <c r="Y1" s="1">
        <f>IF('[1]Análisis Datos'!$H$8="Septiembre",1,IF('[1]Análisis Datos'!$H$8="Octubre",1,IF('[1]Análisis Datos'!$H$8="Noviembre",1,IF('[1]Análisis Datos'!$H$8="Diciembre",1,0))))</f>
        <v>0</v>
      </c>
      <c r="Z1" s="1">
        <f>IF('[1]Análisis Datos'!$H$8="Octubre",1,IF('[1]Análisis Datos'!$H$8="Noviembre",1,IF('[1]Análisis Datos'!$H$8="Diciembre",1,0)))</f>
        <v>0</v>
      </c>
      <c r="AA1" s="1">
        <f>IF('[1]Análisis Datos'!$H$8="Noviembre",1,IF('[1]Análisis Datos'!$H$8="Diciembre",1,0))</f>
        <v>0</v>
      </c>
      <c r="AB1" s="1">
        <f>IF('[1]Análisis Datos'!H8="Diciembre",1,0)</f>
        <v>0</v>
      </c>
    </row>
    <row r="2" spans="1:79" x14ac:dyDescent="0.35">
      <c r="A2" s="3">
        <v>2018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P2" s="4">
        <v>2019</v>
      </c>
      <c r="Q2" s="4" t="s">
        <v>0</v>
      </c>
      <c r="R2" s="4" t="s">
        <v>1</v>
      </c>
      <c r="S2" s="4" t="s">
        <v>2</v>
      </c>
      <c r="T2" s="4" t="s">
        <v>3</v>
      </c>
      <c r="U2" s="4" t="s">
        <v>4</v>
      </c>
      <c r="V2" s="4" t="s">
        <v>5</v>
      </c>
      <c r="W2" s="4" t="s">
        <v>6</v>
      </c>
      <c r="X2" s="4" t="s">
        <v>7</v>
      </c>
      <c r="Y2" s="4" t="s">
        <v>8</v>
      </c>
      <c r="Z2" s="4" t="s">
        <v>9</v>
      </c>
      <c r="AA2" s="4" t="s">
        <v>10</v>
      </c>
      <c r="AB2" s="4" t="s">
        <v>11</v>
      </c>
      <c r="AC2" s="4" t="s">
        <v>12</v>
      </c>
      <c r="AE2" s="5" t="s">
        <v>32</v>
      </c>
      <c r="AF2" s="5" t="s">
        <v>0</v>
      </c>
      <c r="AG2" s="5" t="s">
        <v>1</v>
      </c>
      <c r="AH2" s="5" t="s">
        <v>2</v>
      </c>
      <c r="AI2" s="5" t="s">
        <v>3</v>
      </c>
      <c r="AJ2" s="5" t="s">
        <v>4</v>
      </c>
      <c r="AK2" s="5" t="s">
        <v>5</v>
      </c>
      <c r="AL2" s="5" t="s">
        <v>6</v>
      </c>
      <c r="AM2" s="5" t="s">
        <v>7</v>
      </c>
      <c r="AN2" s="5" t="s">
        <v>8</v>
      </c>
      <c r="AO2" s="5" t="s">
        <v>9</v>
      </c>
      <c r="AP2" s="5" t="s">
        <v>10</v>
      </c>
      <c r="AQ2" s="5" t="s">
        <v>11</v>
      </c>
      <c r="AR2" s="5" t="s">
        <v>12</v>
      </c>
      <c r="AS2" s="6"/>
      <c r="AT2" s="7" t="s">
        <v>14</v>
      </c>
      <c r="AV2" s="5" t="s">
        <v>13</v>
      </c>
      <c r="AW2" s="5" t="s">
        <v>0</v>
      </c>
      <c r="AX2" s="5" t="s">
        <v>1</v>
      </c>
      <c r="AY2" s="5" t="s">
        <v>2</v>
      </c>
      <c r="AZ2" s="5" t="s">
        <v>3</v>
      </c>
      <c r="BA2" s="5" t="s">
        <v>4</v>
      </c>
      <c r="BB2" s="5" t="s">
        <v>5</v>
      </c>
      <c r="BC2" s="5" t="s">
        <v>6</v>
      </c>
      <c r="BD2" s="5" t="s">
        <v>7</v>
      </c>
      <c r="BE2" s="5" t="s">
        <v>8</v>
      </c>
      <c r="BF2" s="5" t="s">
        <v>9</v>
      </c>
      <c r="BG2" s="5" t="s">
        <v>10</v>
      </c>
      <c r="BH2" s="5" t="s">
        <v>11</v>
      </c>
      <c r="BI2" s="5" t="s">
        <v>12</v>
      </c>
      <c r="BJ2" s="6"/>
      <c r="BK2" s="7" t="s">
        <v>14</v>
      </c>
      <c r="BN2" s="5" t="s">
        <v>13</v>
      </c>
      <c r="BO2" s="5" t="s">
        <v>0</v>
      </c>
      <c r="BP2" s="5" t="s">
        <v>1</v>
      </c>
      <c r="BQ2" s="5" t="s">
        <v>2</v>
      </c>
      <c r="BR2" s="5" t="s">
        <v>3</v>
      </c>
      <c r="BS2" s="5" t="s">
        <v>4</v>
      </c>
      <c r="BT2" s="5" t="s">
        <v>5</v>
      </c>
      <c r="BU2" s="5" t="s">
        <v>6</v>
      </c>
      <c r="BV2" s="5" t="s">
        <v>7</v>
      </c>
      <c r="BW2" s="5" t="s">
        <v>8</v>
      </c>
      <c r="BX2" s="5" t="s">
        <v>9</v>
      </c>
      <c r="BY2" s="5" t="s">
        <v>10</v>
      </c>
      <c r="BZ2" s="5" t="s">
        <v>11</v>
      </c>
      <c r="CA2" s="5" t="s">
        <v>12</v>
      </c>
    </row>
    <row r="3" spans="1:79" x14ac:dyDescent="0.35">
      <c r="A3" s="8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>
        <f t="shared" ref="N3:N6" si="0">SUM(B3:M3)</f>
        <v>0</v>
      </c>
      <c r="P3" s="11" t="s">
        <v>15</v>
      </c>
      <c r="Q3" s="12">
        <f>SUMIFS('[2]Facturas 19'!$K:$K,'[2]Facturas 19'!$P:$P,'[2]Cuenta Resultados'!Q2)</f>
        <v>24434</v>
      </c>
      <c r="R3" s="12">
        <f>SUMIFS('[2]Facturas 19'!$K:$K,'[2]Facturas 19'!$P:$P,'[2]Cuenta Resultados'!R2)</f>
        <v>16191</v>
      </c>
      <c r="S3" s="12">
        <f>SUMIFS('[2]Facturas 19'!$K:$K,'[2]Facturas 19'!$P:$P,'[2]Cuenta Resultados'!S2)</f>
        <v>10303</v>
      </c>
      <c r="T3" s="12">
        <f>SUMIFS('[2]Facturas 19'!$K:$K,'[2]Facturas 19'!$P:$P,'[2]Cuenta Resultados'!T2)</f>
        <v>10832</v>
      </c>
      <c r="U3" s="12">
        <f>SUMIFS('[2]Facturas 19'!$K:$K,'[2]Facturas 19'!$P:$P,'[2]Cuenta Resultados'!U2)</f>
        <v>6176</v>
      </c>
      <c r="V3" s="12">
        <f>SUMIFS('[2]Facturas 19'!$K:$K,'[2]Facturas 19'!$P:$P,'[2]Cuenta Resultados'!V2)</f>
        <v>7636</v>
      </c>
      <c r="W3" s="12">
        <f>SUMIFS('[2]Facturas 19'!$K:$K,'[2]Facturas 19'!$P:$P,'[2]Cuenta Resultados'!W2)</f>
        <v>12352</v>
      </c>
      <c r="X3" s="12">
        <f>SUMIFS('[2]Facturas 19'!$K:$K,'[2]Facturas 19'!$P:$P,'[2]Cuenta Resultados'!X2)</f>
        <v>6236</v>
      </c>
      <c r="Y3" s="12">
        <f>SUMIFS('[2]Facturas 19'!$K:$K,'[2]Facturas 19'!$P:$P,'[2]Cuenta Resultados'!Y2)</f>
        <v>14536</v>
      </c>
      <c r="Z3" s="12">
        <f>SUMIFS('[2]Facturas 19'!$K:$K,'[2]Facturas 19'!$P:$P,'[2]Cuenta Resultados'!Z2)</f>
        <v>10168</v>
      </c>
      <c r="AA3" s="12">
        <f>SUMIFS('[2]Facturas 19'!$K:$K,'[2]Facturas 19'!$P:$P,'[2]Cuenta Resultados'!AA2)</f>
        <v>6616</v>
      </c>
      <c r="AB3" s="12">
        <f>SUMIFS('[2]Facturas 19'!$K:$K,'[2]Facturas 19'!$P:$P,'[2]Cuenta Resultados'!AB2)</f>
        <v>10392</v>
      </c>
      <c r="AC3" s="13">
        <f t="shared" ref="AC3:AC6" si="1">SUM(Q3:AB3)</f>
        <v>135872</v>
      </c>
      <c r="AE3" s="14" t="s">
        <v>15</v>
      </c>
      <c r="AF3" s="15">
        <f>(Q3*$AT$3)+Q3</f>
        <v>28099.1</v>
      </c>
      <c r="AG3" s="15">
        <f t="shared" ref="AG3:AQ3" si="2">(R3*$AT$3)+R3</f>
        <v>18619.650000000001</v>
      </c>
      <c r="AH3" s="15">
        <f t="shared" si="2"/>
        <v>11848.45</v>
      </c>
      <c r="AI3" s="15">
        <f t="shared" si="2"/>
        <v>12456.8</v>
      </c>
      <c r="AJ3" s="15">
        <f t="shared" si="2"/>
        <v>7102.4</v>
      </c>
      <c r="AK3" s="15">
        <f t="shared" si="2"/>
        <v>8781.4</v>
      </c>
      <c r="AL3" s="15">
        <f t="shared" si="2"/>
        <v>14204.8</v>
      </c>
      <c r="AM3" s="15">
        <f t="shared" si="2"/>
        <v>7171.4</v>
      </c>
      <c r="AN3" s="15">
        <f t="shared" si="2"/>
        <v>16716.400000000001</v>
      </c>
      <c r="AO3" s="15">
        <f t="shared" si="2"/>
        <v>11693.2</v>
      </c>
      <c r="AP3" s="15">
        <f t="shared" si="2"/>
        <v>7608.4</v>
      </c>
      <c r="AQ3" s="15">
        <f t="shared" si="2"/>
        <v>11950.8</v>
      </c>
      <c r="AR3" s="16">
        <f t="shared" ref="AR3:AR6" si="3">SUM(AF3:AQ3)</f>
        <v>156252.79999999999</v>
      </c>
      <c r="AS3" s="17"/>
      <c r="AT3" s="18">
        <v>0.15</v>
      </c>
      <c r="AV3" s="14" t="s">
        <v>15</v>
      </c>
      <c r="AW3" s="15">
        <f ca="1">((RANDBETWEEN($BK$3,$BK$4)/100)*Q3)+Q3</f>
        <v>29809.48</v>
      </c>
      <c r="AX3" s="15">
        <f t="shared" ref="AX3:BH3" ca="1" si="4">((RANDBETWEEN($BK$3,$BK$4)/100)*R3)+R3</f>
        <v>19591.11</v>
      </c>
      <c r="AY3" s="15">
        <f t="shared" ca="1" si="4"/>
        <v>12569.66</v>
      </c>
      <c r="AZ3" s="15">
        <f t="shared" ca="1" si="4"/>
        <v>12890.08</v>
      </c>
      <c r="BA3" s="15">
        <f t="shared" ca="1" si="4"/>
        <v>7658.24</v>
      </c>
      <c r="BB3" s="15">
        <f t="shared" ca="1" si="4"/>
        <v>8934.1200000000008</v>
      </c>
      <c r="BC3" s="15">
        <f t="shared" ca="1" si="4"/>
        <v>15316.48</v>
      </c>
      <c r="BD3" s="15">
        <f t="shared" ca="1" si="4"/>
        <v>7420.84</v>
      </c>
      <c r="BE3" s="15">
        <f t="shared" ca="1" si="4"/>
        <v>18170</v>
      </c>
      <c r="BF3" s="15">
        <f t="shared" ca="1" si="4"/>
        <v>12710</v>
      </c>
      <c r="BG3" s="15">
        <f t="shared" ca="1" si="4"/>
        <v>7806.88</v>
      </c>
      <c r="BH3" s="15">
        <f t="shared" ca="1" si="4"/>
        <v>12158.64</v>
      </c>
      <c r="BI3" s="16">
        <f t="shared" ref="BI3:BI6" ca="1" si="5">SUM(AW3:BH3)</f>
        <v>165035.53000000003</v>
      </c>
      <c r="BJ3" s="17"/>
      <c r="BK3" s="19">
        <v>15</v>
      </c>
      <c r="BN3" s="14" t="s">
        <v>15</v>
      </c>
      <c r="BO3" s="15">
        <v>28099.1</v>
      </c>
      <c r="BP3" s="15">
        <v>18133.919999999998</v>
      </c>
      <c r="BQ3" s="15">
        <v>11642.39</v>
      </c>
      <c r="BR3" s="15">
        <v>12348.48</v>
      </c>
      <c r="BS3" s="15">
        <v>6793.6</v>
      </c>
      <c r="BT3" s="15">
        <v>8628.68</v>
      </c>
      <c r="BU3" s="15">
        <v>14081.28</v>
      </c>
      <c r="BV3" s="15">
        <v>7171.4</v>
      </c>
      <c r="BW3" s="15">
        <v>16571.04</v>
      </c>
      <c r="BX3" s="15">
        <v>11489.84</v>
      </c>
      <c r="BY3" s="15">
        <v>7476.08</v>
      </c>
      <c r="BZ3" s="15">
        <v>11742.96</v>
      </c>
      <c r="CA3" s="16">
        <v>154178.76999999999</v>
      </c>
    </row>
    <row r="4" spans="1:79" x14ac:dyDescent="0.35">
      <c r="A4" s="20" t="s">
        <v>16</v>
      </c>
      <c r="B4" s="21">
        <f t="shared" ref="B4:M4" si="6">SUM(B5)</f>
        <v>0</v>
      </c>
      <c r="C4" s="21">
        <f t="shared" si="6"/>
        <v>0</v>
      </c>
      <c r="D4" s="21">
        <f t="shared" si="6"/>
        <v>0</v>
      </c>
      <c r="E4" s="21">
        <f t="shared" si="6"/>
        <v>0</v>
      </c>
      <c r="F4" s="21">
        <f t="shared" si="6"/>
        <v>0</v>
      </c>
      <c r="G4" s="21">
        <f t="shared" si="6"/>
        <v>0</v>
      </c>
      <c r="H4" s="21">
        <f t="shared" si="6"/>
        <v>0</v>
      </c>
      <c r="I4" s="21">
        <f t="shared" si="6"/>
        <v>0</v>
      </c>
      <c r="J4" s="21">
        <f t="shared" si="6"/>
        <v>0</v>
      </c>
      <c r="K4" s="21">
        <f t="shared" si="6"/>
        <v>0</v>
      </c>
      <c r="L4" s="21">
        <f t="shared" si="6"/>
        <v>0</v>
      </c>
      <c r="M4" s="21">
        <f t="shared" si="6"/>
        <v>0</v>
      </c>
      <c r="N4" s="22">
        <f t="shared" si="0"/>
        <v>0</v>
      </c>
      <c r="P4" s="23" t="s">
        <v>16</v>
      </c>
      <c r="Q4" s="24">
        <f t="shared" ref="Q4:AB4" si="7">SUM(Q5)</f>
        <v>1500</v>
      </c>
      <c r="R4" s="24">
        <f t="shared" si="7"/>
        <v>1300</v>
      </c>
      <c r="S4" s="24">
        <f t="shared" si="7"/>
        <v>2300</v>
      </c>
      <c r="T4" s="24">
        <f t="shared" si="7"/>
        <v>2000</v>
      </c>
      <c r="U4" s="24">
        <f t="shared" si="7"/>
        <v>1100</v>
      </c>
      <c r="V4" s="24">
        <f t="shared" si="7"/>
        <v>1300</v>
      </c>
      <c r="W4" s="24">
        <f t="shared" si="7"/>
        <v>550</v>
      </c>
      <c r="X4" s="24">
        <f t="shared" si="7"/>
        <v>1700</v>
      </c>
      <c r="Y4" s="24">
        <f t="shared" si="7"/>
        <v>1300</v>
      </c>
      <c r="Z4" s="24">
        <f t="shared" si="7"/>
        <v>1300</v>
      </c>
      <c r="AA4" s="24">
        <f t="shared" si="7"/>
        <v>1300</v>
      </c>
      <c r="AB4" s="24">
        <f t="shared" si="7"/>
        <v>1300</v>
      </c>
      <c r="AC4" s="25">
        <f t="shared" si="1"/>
        <v>16950</v>
      </c>
      <c r="AE4" s="26" t="s">
        <v>16</v>
      </c>
      <c r="AF4" s="27">
        <f t="shared" ref="AF4:AQ4" si="8">SUM(AF5)</f>
        <v>0</v>
      </c>
      <c r="AG4" s="27">
        <f t="shared" si="8"/>
        <v>0</v>
      </c>
      <c r="AH4" s="27">
        <f t="shared" si="8"/>
        <v>0</v>
      </c>
      <c r="AI4" s="27">
        <f t="shared" si="8"/>
        <v>0</v>
      </c>
      <c r="AJ4" s="27">
        <f t="shared" si="8"/>
        <v>0</v>
      </c>
      <c r="AK4" s="27">
        <f t="shared" si="8"/>
        <v>0</v>
      </c>
      <c r="AL4" s="27">
        <f t="shared" si="8"/>
        <v>0</v>
      </c>
      <c r="AM4" s="27">
        <f t="shared" si="8"/>
        <v>0</v>
      </c>
      <c r="AN4" s="27">
        <f t="shared" si="8"/>
        <v>0</v>
      </c>
      <c r="AO4" s="27">
        <f t="shared" si="8"/>
        <v>0</v>
      </c>
      <c r="AP4" s="27">
        <f t="shared" si="8"/>
        <v>0</v>
      </c>
      <c r="AQ4" s="27">
        <f t="shared" si="8"/>
        <v>0</v>
      </c>
      <c r="AR4" s="28">
        <f t="shared" si="3"/>
        <v>0</v>
      </c>
      <c r="AS4" s="17"/>
      <c r="AT4" s="17"/>
      <c r="AV4" s="26" t="s">
        <v>16</v>
      </c>
      <c r="AW4" s="27">
        <f t="shared" ref="AW4:BH4" si="9">SUM(AW5)</f>
        <v>0</v>
      </c>
      <c r="AX4" s="27">
        <f t="shared" si="9"/>
        <v>0</v>
      </c>
      <c r="AY4" s="27">
        <f t="shared" si="9"/>
        <v>0</v>
      </c>
      <c r="AZ4" s="27">
        <f t="shared" si="9"/>
        <v>0</v>
      </c>
      <c r="BA4" s="27">
        <f t="shared" si="9"/>
        <v>0</v>
      </c>
      <c r="BB4" s="27">
        <f t="shared" si="9"/>
        <v>0</v>
      </c>
      <c r="BC4" s="27">
        <f t="shared" si="9"/>
        <v>0</v>
      </c>
      <c r="BD4" s="27">
        <f t="shared" si="9"/>
        <v>0</v>
      </c>
      <c r="BE4" s="27">
        <f t="shared" si="9"/>
        <v>0</v>
      </c>
      <c r="BF4" s="27">
        <f t="shared" si="9"/>
        <v>0</v>
      </c>
      <c r="BG4" s="27">
        <f t="shared" si="9"/>
        <v>0</v>
      </c>
      <c r="BH4" s="27">
        <f t="shared" si="9"/>
        <v>0</v>
      </c>
      <c r="BI4" s="28">
        <f t="shared" si="5"/>
        <v>0</v>
      </c>
      <c r="BJ4" s="17"/>
      <c r="BK4" s="19">
        <v>25</v>
      </c>
      <c r="BN4" s="26" t="s">
        <v>16</v>
      </c>
      <c r="BO4" s="27">
        <v>0</v>
      </c>
      <c r="BP4" s="27">
        <v>0</v>
      </c>
      <c r="BQ4" s="27">
        <v>0</v>
      </c>
      <c r="BR4" s="27">
        <v>0</v>
      </c>
      <c r="BS4" s="27">
        <v>0</v>
      </c>
      <c r="BT4" s="27">
        <v>0</v>
      </c>
      <c r="BU4" s="27">
        <v>0</v>
      </c>
      <c r="BV4" s="27">
        <v>0</v>
      </c>
      <c r="BW4" s="27">
        <v>0</v>
      </c>
      <c r="BX4" s="27">
        <v>0</v>
      </c>
      <c r="BY4" s="27">
        <v>0</v>
      </c>
      <c r="BZ4" s="27">
        <v>0</v>
      </c>
      <c r="CA4" s="28">
        <v>0</v>
      </c>
    </row>
    <row r="5" spans="1:79" x14ac:dyDescent="0.35">
      <c r="A5" s="29" t="s">
        <v>17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22">
        <f t="shared" si="0"/>
        <v>0</v>
      </c>
      <c r="P5" s="29" t="s">
        <v>17</v>
      </c>
      <c r="Q5" s="30">
        <f>SUMIFS('[2]Gastos 19'!$F:$F,'[2]Gastos 19'!$E:$E,'[2]Cuenta Resultados'!Q2,'[2]Gastos 19'!$A:$A,'[2]Cuenta Resultados'!$P$5)</f>
        <v>1500</v>
      </c>
      <c r="R5" s="30">
        <f>SUMIFS('[2]Gastos 19'!$F:$F,'[2]Gastos 19'!$E:$E,'[2]Cuenta Resultados'!R2,'[2]Gastos 19'!$A:$A,'[2]Cuenta Resultados'!$P$5)</f>
        <v>1300</v>
      </c>
      <c r="S5" s="30">
        <f>SUMIFS('[2]Gastos 19'!$F:$F,'[2]Gastos 19'!$E:$E,'[2]Cuenta Resultados'!S2,'[2]Gastos 19'!$A:$A,'[2]Cuenta Resultados'!$P$5)</f>
        <v>2300</v>
      </c>
      <c r="T5" s="30">
        <f>SUMIFS('[2]Gastos 19'!$F:$F,'[2]Gastos 19'!$E:$E,'[2]Cuenta Resultados'!T2,'[2]Gastos 19'!$A:$A,'[2]Cuenta Resultados'!$P$5)</f>
        <v>2000</v>
      </c>
      <c r="U5" s="30">
        <f>SUMIFS('[2]Gastos 19'!$F:$F,'[2]Gastos 19'!$E:$E,'[2]Cuenta Resultados'!U2,'[2]Gastos 19'!$A:$A,'[2]Cuenta Resultados'!$P$5)</f>
        <v>1100</v>
      </c>
      <c r="V5" s="30">
        <f>SUMIFS('[2]Gastos 19'!$F:$F,'[2]Gastos 19'!$E:$E,'[2]Cuenta Resultados'!V2,'[2]Gastos 19'!$A:$A,'[2]Cuenta Resultados'!$P$5)</f>
        <v>1300</v>
      </c>
      <c r="W5" s="30">
        <f>SUMIFS('[2]Gastos 19'!$F:$F,'[2]Gastos 19'!$E:$E,'[2]Cuenta Resultados'!W2,'[2]Gastos 19'!$A:$A,'[2]Cuenta Resultados'!$P$5)</f>
        <v>550</v>
      </c>
      <c r="X5" s="30">
        <f>SUMIFS('[2]Gastos 19'!$F:$F,'[2]Gastos 19'!$E:$E,'[2]Cuenta Resultados'!X2,'[2]Gastos 19'!$A:$A,'[2]Cuenta Resultados'!$P$5)</f>
        <v>1700</v>
      </c>
      <c r="Y5" s="30">
        <f>SUMIFS('[2]Gastos 19'!$F:$F,'[2]Gastos 19'!$E:$E,'[2]Cuenta Resultados'!Y2,'[2]Gastos 19'!$A:$A,'[2]Cuenta Resultados'!$P$5)</f>
        <v>1300</v>
      </c>
      <c r="Z5" s="30">
        <f>SUMIFS('[2]Gastos 19'!$F:$F,'[2]Gastos 19'!$E:$E,'[2]Cuenta Resultados'!Z2,'[2]Gastos 19'!$A:$A,'[2]Cuenta Resultados'!$P$5)</f>
        <v>1300</v>
      </c>
      <c r="AA5" s="30">
        <f>SUMIFS('[2]Gastos 19'!$F:$F,'[2]Gastos 19'!$E:$E,'[2]Cuenta Resultados'!AA2,'[2]Gastos 19'!$A:$A,'[2]Cuenta Resultados'!$P$5)</f>
        <v>1300</v>
      </c>
      <c r="AB5" s="30">
        <f>SUMIFS('[2]Gastos 19'!$F:$F,'[2]Gastos 19'!$E:$E,'[2]Cuenta Resultados'!AB2,'[2]Gastos 19'!$A:$A,'[2]Cuenta Resultados'!$P$5)</f>
        <v>1300</v>
      </c>
      <c r="AC5" s="25">
        <f t="shared" si="1"/>
        <v>16950</v>
      </c>
      <c r="AE5" s="29" t="s">
        <v>17</v>
      </c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28">
        <f t="shared" si="3"/>
        <v>0</v>
      </c>
      <c r="AS5" s="17"/>
      <c r="AT5" s="17"/>
      <c r="AV5" s="29" t="s">
        <v>17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28">
        <f t="shared" si="5"/>
        <v>0</v>
      </c>
      <c r="BJ5" s="17"/>
      <c r="BK5" s="17"/>
      <c r="BN5" s="29" t="s">
        <v>17</v>
      </c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28">
        <v>0</v>
      </c>
    </row>
    <row r="6" spans="1:79" x14ac:dyDescent="0.35">
      <c r="A6" s="31" t="s">
        <v>18</v>
      </c>
      <c r="B6" s="32">
        <f t="shared" ref="B6:M6" si="10">B3-B4</f>
        <v>0</v>
      </c>
      <c r="C6" s="32">
        <f t="shared" si="10"/>
        <v>0</v>
      </c>
      <c r="D6" s="32">
        <f t="shared" si="10"/>
        <v>0</v>
      </c>
      <c r="E6" s="32">
        <f t="shared" si="10"/>
        <v>0</v>
      </c>
      <c r="F6" s="32">
        <f t="shared" si="10"/>
        <v>0</v>
      </c>
      <c r="G6" s="32">
        <f t="shared" si="10"/>
        <v>0</v>
      </c>
      <c r="H6" s="32">
        <f t="shared" si="10"/>
        <v>0</v>
      </c>
      <c r="I6" s="32">
        <f t="shared" si="10"/>
        <v>0</v>
      </c>
      <c r="J6" s="32">
        <f t="shared" si="10"/>
        <v>0</v>
      </c>
      <c r="K6" s="32">
        <f t="shared" si="10"/>
        <v>0</v>
      </c>
      <c r="L6" s="32">
        <f t="shared" si="10"/>
        <v>0</v>
      </c>
      <c r="M6" s="32">
        <f t="shared" si="10"/>
        <v>0</v>
      </c>
      <c r="N6" s="33">
        <f t="shared" si="0"/>
        <v>0</v>
      </c>
      <c r="P6" s="31" t="s">
        <v>18</v>
      </c>
      <c r="Q6" s="32">
        <f t="shared" ref="Q6:AB6" si="11">Q3-Q4</f>
        <v>22934</v>
      </c>
      <c r="R6" s="32">
        <f t="shared" si="11"/>
        <v>14891</v>
      </c>
      <c r="S6" s="32">
        <f t="shared" si="11"/>
        <v>8003</v>
      </c>
      <c r="T6" s="32">
        <f t="shared" si="11"/>
        <v>8832</v>
      </c>
      <c r="U6" s="32">
        <f t="shared" si="11"/>
        <v>5076</v>
      </c>
      <c r="V6" s="32">
        <f t="shared" si="11"/>
        <v>6336</v>
      </c>
      <c r="W6" s="32">
        <f t="shared" si="11"/>
        <v>11802</v>
      </c>
      <c r="X6" s="32">
        <f t="shared" si="11"/>
        <v>4536</v>
      </c>
      <c r="Y6" s="32">
        <f t="shared" si="11"/>
        <v>13236</v>
      </c>
      <c r="Z6" s="32">
        <f t="shared" si="11"/>
        <v>8868</v>
      </c>
      <c r="AA6" s="32">
        <f t="shared" si="11"/>
        <v>5316</v>
      </c>
      <c r="AB6" s="32">
        <f t="shared" si="11"/>
        <v>9092</v>
      </c>
      <c r="AC6" s="33">
        <f t="shared" si="1"/>
        <v>118922</v>
      </c>
      <c r="AE6" s="31" t="s">
        <v>18</v>
      </c>
      <c r="AF6" s="32">
        <f t="shared" ref="AF6:AQ6" si="12">AF3-AF4</f>
        <v>28099.1</v>
      </c>
      <c r="AG6" s="32">
        <f t="shared" si="12"/>
        <v>18619.650000000001</v>
      </c>
      <c r="AH6" s="32">
        <f t="shared" si="12"/>
        <v>11848.45</v>
      </c>
      <c r="AI6" s="32">
        <f t="shared" si="12"/>
        <v>12456.8</v>
      </c>
      <c r="AJ6" s="32">
        <f t="shared" si="12"/>
        <v>7102.4</v>
      </c>
      <c r="AK6" s="32">
        <f t="shared" si="12"/>
        <v>8781.4</v>
      </c>
      <c r="AL6" s="32">
        <f t="shared" si="12"/>
        <v>14204.8</v>
      </c>
      <c r="AM6" s="32">
        <f t="shared" si="12"/>
        <v>7171.4</v>
      </c>
      <c r="AN6" s="32">
        <f t="shared" si="12"/>
        <v>16716.400000000001</v>
      </c>
      <c r="AO6" s="32">
        <f t="shared" si="12"/>
        <v>11693.2</v>
      </c>
      <c r="AP6" s="32">
        <f t="shared" si="12"/>
        <v>7608.4</v>
      </c>
      <c r="AQ6" s="32">
        <f t="shared" si="12"/>
        <v>11950.8</v>
      </c>
      <c r="AR6" s="33">
        <f t="shared" si="3"/>
        <v>156252.79999999999</v>
      </c>
      <c r="AS6" s="17"/>
      <c r="AT6" s="17"/>
      <c r="AV6" s="31" t="s">
        <v>18</v>
      </c>
      <c r="AW6" s="32">
        <f t="shared" ref="AW6:BH6" ca="1" si="13">AW3-AW4</f>
        <v>29809.48</v>
      </c>
      <c r="AX6" s="32">
        <f t="shared" ca="1" si="13"/>
        <v>19591.11</v>
      </c>
      <c r="AY6" s="32">
        <f t="shared" ca="1" si="13"/>
        <v>12569.66</v>
      </c>
      <c r="AZ6" s="32">
        <f t="shared" ca="1" si="13"/>
        <v>12890.08</v>
      </c>
      <c r="BA6" s="32">
        <f t="shared" ca="1" si="13"/>
        <v>7658.24</v>
      </c>
      <c r="BB6" s="32">
        <f t="shared" ca="1" si="13"/>
        <v>8934.1200000000008</v>
      </c>
      <c r="BC6" s="32">
        <f t="shared" ca="1" si="13"/>
        <v>15316.48</v>
      </c>
      <c r="BD6" s="32">
        <f t="shared" ca="1" si="13"/>
        <v>7420.84</v>
      </c>
      <c r="BE6" s="32">
        <f t="shared" ca="1" si="13"/>
        <v>18170</v>
      </c>
      <c r="BF6" s="32">
        <f t="shared" ca="1" si="13"/>
        <v>12710</v>
      </c>
      <c r="BG6" s="32">
        <f t="shared" ca="1" si="13"/>
        <v>7806.88</v>
      </c>
      <c r="BH6" s="32">
        <f t="shared" ca="1" si="13"/>
        <v>12158.64</v>
      </c>
      <c r="BI6" s="33">
        <f t="shared" ca="1" si="5"/>
        <v>165035.53000000003</v>
      </c>
      <c r="BJ6" s="17"/>
      <c r="BK6" s="17" t="s">
        <v>19</v>
      </c>
      <c r="BN6" s="31" t="s">
        <v>18</v>
      </c>
      <c r="BO6" s="32">
        <v>28099.1</v>
      </c>
      <c r="BP6" s="32">
        <v>18133.919999999998</v>
      </c>
      <c r="BQ6" s="32">
        <v>11642.39</v>
      </c>
      <c r="BR6" s="32">
        <v>12348.48</v>
      </c>
      <c r="BS6" s="32">
        <v>6793.6</v>
      </c>
      <c r="BT6" s="32">
        <v>8628.68</v>
      </c>
      <c r="BU6" s="32">
        <v>14081.28</v>
      </c>
      <c r="BV6" s="32">
        <v>7171.4</v>
      </c>
      <c r="BW6" s="32">
        <v>16571.04</v>
      </c>
      <c r="BX6" s="32">
        <v>11489.84</v>
      </c>
      <c r="BY6" s="32">
        <v>7476.08</v>
      </c>
      <c r="BZ6" s="32">
        <v>11742.96</v>
      </c>
      <c r="CA6" s="33">
        <v>154178.76999999999</v>
      </c>
    </row>
    <row r="7" spans="1:79" x14ac:dyDescent="0.35">
      <c r="A7" s="34"/>
      <c r="B7" s="35" t="e">
        <f>B6/B3</f>
        <v>#DIV/0!</v>
      </c>
      <c r="C7" s="35" t="e">
        <f t="shared" ref="C7:M7" si="14">C6/C3</f>
        <v>#DIV/0!</v>
      </c>
      <c r="D7" s="35" t="e">
        <f t="shared" si="14"/>
        <v>#DIV/0!</v>
      </c>
      <c r="E7" s="35" t="e">
        <f t="shared" si="14"/>
        <v>#DIV/0!</v>
      </c>
      <c r="F7" s="35" t="e">
        <f t="shared" si="14"/>
        <v>#DIV/0!</v>
      </c>
      <c r="G7" s="35" t="e">
        <f t="shared" si="14"/>
        <v>#DIV/0!</v>
      </c>
      <c r="H7" s="35" t="e">
        <f t="shared" si="14"/>
        <v>#DIV/0!</v>
      </c>
      <c r="I7" s="35" t="e">
        <f t="shared" si="14"/>
        <v>#DIV/0!</v>
      </c>
      <c r="J7" s="35" t="e">
        <f t="shared" si="14"/>
        <v>#DIV/0!</v>
      </c>
      <c r="K7" s="35" t="e">
        <f t="shared" si="14"/>
        <v>#DIV/0!</v>
      </c>
      <c r="L7" s="35" t="e">
        <f t="shared" si="14"/>
        <v>#DIV/0!</v>
      </c>
      <c r="M7" s="35" t="e">
        <f t="shared" si="14"/>
        <v>#DIV/0!</v>
      </c>
      <c r="N7" s="17"/>
      <c r="P7" s="34"/>
      <c r="Q7" s="35">
        <f>Q6/Q3</f>
        <v>0.93861013342064337</v>
      </c>
      <c r="R7" s="35">
        <f t="shared" ref="R7:AB7" si="15">R6/R3</f>
        <v>0.91970848001976402</v>
      </c>
      <c r="S7" s="35">
        <f t="shared" si="15"/>
        <v>0.77676404930602738</v>
      </c>
      <c r="T7" s="35">
        <f t="shared" si="15"/>
        <v>0.81536189069423926</v>
      </c>
      <c r="U7" s="35">
        <f t="shared" si="15"/>
        <v>0.82189119170984459</v>
      </c>
      <c r="V7" s="35">
        <f t="shared" si="15"/>
        <v>0.82975379779989522</v>
      </c>
      <c r="W7" s="35">
        <f t="shared" si="15"/>
        <v>0.95547279792746109</v>
      </c>
      <c r="X7" s="35">
        <f t="shared" si="15"/>
        <v>0.7273893521488134</v>
      </c>
      <c r="Y7" s="35">
        <f t="shared" si="15"/>
        <v>0.91056686846450197</v>
      </c>
      <c r="Z7" s="35">
        <f t="shared" si="15"/>
        <v>0.87214791502753741</v>
      </c>
      <c r="AA7" s="35">
        <f t="shared" si="15"/>
        <v>0.80350665054413539</v>
      </c>
      <c r="AB7" s="35">
        <f t="shared" si="15"/>
        <v>0.87490377213240955</v>
      </c>
      <c r="AC7" s="17"/>
      <c r="AE7" s="34"/>
      <c r="AF7" s="35">
        <f>AF6/AF3</f>
        <v>1</v>
      </c>
      <c r="AG7" s="35">
        <f t="shared" ref="AG7:AQ7" si="16">AG6/AG3</f>
        <v>1</v>
      </c>
      <c r="AH7" s="35">
        <f t="shared" si="16"/>
        <v>1</v>
      </c>
      <c r="AI7" s="35">
        <f t="shared" si="16"/>
        <v>1</v>
      </c>
      <c r="AJ7" s="35">
        <f t="shared" si="16"/>
        <v>1</v>
      </c>
      <c r="AK7" s="35">
        <f t="shared" si="16"/>
        <v>1</v>
      </c>
      <c r="AL7" s="35">
        <f t="shared" si="16"/>
        <v>1</v>
      </c>
      <c r="AM7" s="35">
        <f t="shared" si="16"/>
        <v>1</v>
      </c>
      <c r="AN7" s="35">
        <f t="shared" si="16"/>
        <v>1</v>
      </c>
      <c r="AO7" s="35">
        <f t="shared" si="16"/>
        <v>1</v>
      </c>
      <c r="AP7" s="35">
        <f t="shared" si="16"/>
        <v>1</v>
      </c>
      <c r="AQ7" s="35">
        <f t="shared" si="16"/>
        <v>1</v>
      </c>
      <c r="AR7" s="17"/>
      <c r="AS7" s="17"/>
      <c r="AT7" s="17"/>
      <c r="AV7" s="34"/>
      <c r="AW7" s="35">
        <f ca="1">AW6/AW3</f>
        <v>1</v>
      </c>
      <c r="AX7" s="35">
        <f t="shared" ref="AX7:BH7" ca="1" si="17">AX6/AX3</f>
        <v>1</v>
      </c>
      <c r="AY7" s="35">
        <f t="shared" ca="1" si="17"/>
        <v>1</v>
      </c>
      <c r="AZ7" s="35">
        <f t="shared" ca="1" si="17"/>
        <v>1</v>
      </c>
      <c r="BA7" s="35">
        <f t="shared" ca="1" si="17"/>
        <v>1</v>
      </c>
      <c r="BB7" s="35">
        <f t="shared" ca="1" si="17"/>
        <v>1</v>
      </c>
      <c r="BC7" s="35">
        <f t="shared" ca="1" si="17"/>
        <v>1</v>
      </c>
      <c r="BD7" s="35">
        <f t="shared" ca="1" si="17"/>
        <v>1</v>
      </c>
      <c r="BE7" s="35">
        <f t="shared" ca="1" si="17"/>
        <v>1</v>
      </c>
      <c r="BF7" s="35">
        <f t="shared" ca="1" si="17"/>
        <v>1</v>
      </c>
      <c r="BG7" s="35">
        <f t="shared" ca="1" si="17"/>
        <v>1</v>
      </c>
      <c r="BH7" s="35">
        <f t="shared" ca="1" si="17"/>
        <v>1</v>
      </c>
      <c r="BI7" s="17"/>
      <c r="BJ7" s="17" t="s">
        <v>19</v>
      </c>
      <c r="BK7" s="17"/>
      <c r="BN7" s="34"/>
      <c r="BO7" s="35">
        <v>1</v>
      </c>
      <c r="BP7" s="35">
        <v>1</v>
      </c>
      <c r="BQ7" s="35">
        <v>1</v>
      </c>
      <c r="BR7" s="35">
        <v>1</v>
      </c>
      <c r="BS7" s="35">
        <v>1</v>
      </c>
      <c r="BT7" s="35">
        <v>1</v>
      </c>
      <c r="BU7" s="35">
        <v>1</v>
      </c>
      <c r="BV7" s="35">
        <v>1</v>
      </c>
      <c r="BW7" s="35">
        <v>1</v>
      </c>
      <c r="BX7" s="35">
        <v>1</v>
      </c>
      <c r="BY7" s="35">
        <v>1</v>
      </c>
      <c r="BZ7" s="35">
        <v>1</v>
      </c>
      <c r="CA7" s="17"/>
    </row>
    <row r="8" spans="1:79" x14ac:dyDescent="0.35">
      <c r="A8" s="36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17"/>
      <c r="P8" s="36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17"/>
      <c r="AE8" s="36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17"/>
      <c r="AS8" s="17"/>
      <c r="AT8" s="17"/>
      <c r="AV8" s="36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17"/>
      <c r="BJ8" s="17" t="s">
        <v>19</v>
      </c>
      <c r="BK8" s="17"/>
      <c r="BN8" s="36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17"/>
    </row>
    <row r="9" spans="1:79" x14ac:dyDescent="0.35">
      <c r="A9" s="38" t="s">
        <v>20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0">
        <f t="shared" ref="N9:N16" si="18">SUM(B9:M9)</f>
        <v>0</v>
      </c>
      <c r="P9" s="41" t="s">
        <v>20</v>
      </c>
      <c r="Q9" s="42">
        <f>SUMIFS('[2]Gastos 19'!$F:$F,'[2]Gastos 19'!$E:$E,'[2]Cuenta Resultados'!Q2,'[2]Gastos 19'!$A:$A,'[2]Cuenta Resultados'!$P$9)</f>
        <v>5000</v>
      </c>
      <c r="R9" s="42">
        <f>SUMIFS('[2]Gastos 19'!$F:$F,'[2]Gastos 19'!$E:$E,'[2]Cuenta Resultados'!R2,'[2]Gastos 19'!$A:$A,'[2]Cuenta Resultados'!$P$9)</f>
        <v>4500</v>
      </c>
      <c r="S9" s="42">
        <f>SUMIFS('[2]Gastos 19'!$F:$F,'[2]Gastos 19'!$E:$E,'[2]Cuenta Resultados'!S2,'[2]Gastos 19'!$A:$A,'[2]Cuenta Resultados'!$P$9)</f>
        <v>6000</v>
      </c>
      <c r="T9" s="42">
        <f>SUMIFS('[2]Gastos 19'!$F:$F,'[2]Gastos 19'!$E:$E,'[2]Cuenta Resultados'!T2,'[2]Gastos 19'!$A:$A,'[2]Cuenta Resultados'!$P$9)</f>
        <v>6500</v>
      </c>
      <c r="U9" s="42">
        <f>SUMIFS('[2]Gastos 19'!$F:$F,'[2]Gastos 19'!$E:$E,'[2]Cuenta Resultados'!U2,'[2]Gastos 19'!$A:$A,'[2]Cuenta Resultados'!$P$9)</f>
        <v>5000</v>
      </c>
      <c r="V9" s="42">
        <f>SUMIFS('[2]Gastos 19'!$F:$F,'[2]Gastos 19'!$E:$E,'[2]Cuenta Resultados'!V2,'[2]Gastos 19'!$A:$A,'[2]Cuenta Resultados'!$P$9)</f>
        <v>5500</v>
      </c>
      <c r="W9" s="42">
        <f>SUMIFS('[2]Gastos 19'!$F:$F,'[2]Gastos 19'!$E:$E,'[2]Cuenta Resultados'!W2,'[2]Gastos 19'!$A:$A,'[2]Cuenta Resultados'!$P$9)</f>
        <v>5000</v>
      </c>
      <c r="X9" s="42">
        <f>SUMIFS('[2]Gastos 19'!$F:$F,'[2]Gastos 19'!$E:$E,'[2]Cuenta Resultados'!X2,'[2]Gastos 19'!$A:$A,'[2]Cuenta Resultados'!$P$9)</f>
        <v>6000</v>
      </c>
      <c r="Y9" s="42">
        <f>SUMIFS('[2]Gastos 19'!$F:$F,'[2]Gastos 19'!$E:$E,'[2]Cuenta Resultados'!Y2,'[2]Gastos 19'!$A:$A,'[2]Cuenta Resultados'!$P$9)</f>
        <v>4500</v>
      </c>
      <c r="Z9" s="42">
        <f>SUMIFS('[2]Gastos 19'!$F:$F,'[2]Gastos 19'!$E:$E,'[2]Cuenta Resultados'!Z2,'[2]Gastos 19'!$A:$A,'[2]Cuenta Resultados'!$P$9)</f>
        <v>4500</v>
      </c>
      <c r="AA9" s="42">
        <f>SUMIFS('[2]Gastos 19'!$F:$F,'[2]Gastos 19'!$E:$E,'[2]Cuenta Resultados'!AA2,'[2]Gastos 19'!$A:$A,'[2]Cuenta Resultados'!$P$9)</f>
        <v>4500</v>
      </c>
      <c r="AB9" s="42">
        <f>SUMIFS('[2]Gastos 19'!$F:$F,'[2]Gastos 19'!$E:$E,'[2]Cuenta Resultados'!AB2,'[2]Gastos 19'!$A:$A,'[2]Cuenta Resultados'!$P$9)</f>
        <v>4500</v>
      </c>
      <c r="AC9" s="43">
        <f t="shared" ref="AC9:AC15" si="19">SUM(Q9:AB9)</f>
        <v>61500</v>
      </c>
      <c r="AE9" s="44" t="s">
        <v>20</v>
      </c>
      <c r="AF9" s="45" t="e">
        <f>SUMIFS('[1]Gastos 19'!$F:$F,'[1]Gastos 19'!$E:$E,'Cuenta Resultados'!AF2,'[1]Gastos 19'!$A:$A,'Cuenta Resultados'!$P$9)</f>
        <v>#VALUE!</v>
      </c>
      <c r="AG9" s="45" t="e">
        <f>SUMIFS('[1]Gastos 19'!$F:$F,'[1]Gastos 19'!$E:$E,'Cuenta Resultados'!AG2,'[1]Gastos 19'!$A:$A,'Cuenta Resultados'!$P$9)</f>
        <v>#VALUE!</v>
      </c>
      <c r="AH9" s="45" t="e">
        <f>SUMIFS('[1]Gastos 19'!$F:$F,'[1]Gastos 19'!$E:$E,'Cuenta Resultados'!AH2,'[1]Gastos 19'!$A:$A,'Cuenta Resultados'!$P$9)</f>
        <v>#VALUE!</v>
      </c>
      <c r="AI9" s="45" t="e">
        <f>SUMIFS('[1]Gastos 19'!$F:$F,'[1]Gastos 19'!$E:$E,'Cuenta Resultados'!AI2,'[1]Gastos 19'!$A:$A,'Cuenta Resultados'!$P$9)</f>
        <v>#VALUE!</v>
      </c>
      <c r="AJ9" s="45" t="e">
        <f>SUMIFS('[1]Gastos 19'!$F:$F,'[1]Gastos 19'!$E:$E,'Cuenta Resultados'!AJ2,'[1]Gastos 19'!$A:$A,'Cuenta Resultados'!$P$9)</f>
        <v>#VALUE!</v>
      </c>
      <c r="AK9" s="45" t="e">
        <f>SUMIFS('[1]Gastos 19'!$F:$F,'[1]Gastos 19'!$E:$E,'Cuenta Resultados'!AK2,'[1]Gastos 19'!$A:$A,'Cuenta Resultados'!$P$9)</f>
        <v>#VALUE!</v>
      </c>
      <c r="AL9" s="45" t="e">
        <f>SUMIFS('[1]Gastos 19'!$F:$F,'[1]Gastos 19'!$E:$E,'Cuenta Resultados'!AL2,'[1]Gastos 19'!$A:$A,'Cuenta Resultados'!$P$9)</f>
        <v>#VALUE!</v>
      </c>
      <c r="AM9" s="45" t="e">
        <f>SUMIFS('[1]Gastos 19'!$F:$F,'[1]Gastos 19'!$E:$E,'Cuenta Resultados'!AM2,'[1]Gastos 19'!$A:$A,'Cuenta Resultados'!$P$9)</f>
        <v>#VALUE!</v>
      </c>
      <c r="AN9" s="45" t="e">
        <f>SUMIFS('[1]Gastos 19'!$F:$F,'[1]Gastos 19'!$E:$E,'Cuenta Resultados'!AN2,'[1]Gastos 19'!$A:$A,'Cuenta Resultados'!$P$9)</f>
        <v>#VALUE!</v>
      </c>
      <c r="AO9" s="45" t="e">
        <f>SUMIFS('[1]Gastos 19'!$F:$F,'[1]Gastos 19'!$E:$E,'Cuenta Resultados'!AO2,'[1]Gastos 19'!$A:$A,'Cuenta Resultados'!$P$9)</f>
        <v>#VALUE!</v>
      </c>
      <c r="AP9" s="45" t="e">
        <f>SUMIFS('[1]Gastos 19'!$F:$F,'[1]Gastos 19'!$E:$E,'Cuenta Resultados'!AP2,'[1]Gastos 19'!$A:$A,'Cuenta Resultados'!$P$9)</f>
        <v>#VALUE!</v>
      </c>
      <c r="AQ9" s="45" t="e">
        <f>SUMIFS('[1]Gastos 19'!$F:$F,'[1]Gastos 19'!$E:$E,'Cuenta Resultados'!AQ2,'[1]Gastos 19'!$A:$A,'Cuenta Resultados'!$P$9)</f>
        <v>#VALUE!</v>
      </c>
      <c r="AR9" s="46" t="e">
        <f t="shared" ref="AR9:AR16" si="20">SUM(AF9:AQ9)</f>
        <v>#VALUE!</v>
      </c>
      <c r="AS9" s="17"/>
      <c r="AT9" s="7" t="s">
        <v>21</v>
      </c>
      <c r="AV9" s="44" t="s">
        <v>20</v>
      </c>
      <c r="AW9" s="45" t="e">
        <f>SUMIFS('[1]Gastos 19'!$F:$F,'[1]Gastos 19'!$E:$E,'Cuenta Resultados'!AW2,'[1]Gastos 19'!$A:$A,'Cuenta Resultados'!$P$9)</f>
        <v>#VALUE!</v>
      </c>
      <c r="AX9" s="45" t="e">
        <f>SUMIFS('[1]Gastos 19'!$F:$F,'[1]Gastos 19'!$E:$E,'Cuenta Resultados'!AX2,'[1]Gastos 19'!$A:$A,'Cuenta Resultados'!$P$9)</f>
        <v>#VALUE!</v>
      </c>
      <c r="AY9" s="45" t="e">
        <f>SUMIFS('[1]Gastos 19'!$F:$F,'[1]Gastos 19'!$E:$E,'Cuenta Resultados'!AY2,'[1]Gastos 19'!$A:$A,'Cuenta Resultados'!$P$9)</f>
        <v>#VALUE!</v>
      </c>
      <c r="AZ9" s="45" t="e">
        <f>SUMIFS('[1]Gastos 19'!$F:$F,'[1]Gastos 19'!$E:$E,'Cuenta Resultados'!AZ2,'[1]Gastos 19'!$A:$A,'Cuenta Resultados'!$P$9)</f>
        <v>#VALUE!</v>
      </c>
      <c r="BA9" s="45" t="e">
        <f>SUMIFS('[1]Gastos 19'!$F:$F,'[1]Gastos 19'!$E:$E,'Cuenta Resultados'!BA2,'[1]Gastos 19'!$A:$A,'Cuenta Resultados'!$P$9)</f>
        <v>#VALUE!</v>
      </c>
      <c r="BB9" s="45" t="e">
        <f>SUMIFS('[1]Gastos 19'!$F:$F,'[1]Gastos 19'!$E:$E,'Cuenta Resultados'!BB2,'[1]Gastos 19'!$A:$A,'Cuenta Resultados'!$P$9)</f>
        <v>#VALUE!</v>
      </c>
      <c r="BC9" s="45" t="e">
        <f>SUMIFS('[1]Gastos 19'!$F:$F,'[1]Gastos 19'!$E:$E,'Cuenta Resultados'!BC2,'[1]Gastos 19'!$A:$A,'Cuenta Resultados'!$P$9)</f>
        <v>#VALUE!</v>
      </c>
      <c r="BD9" s="45" t="e">
        <f>SUMIFS('[1]Gastos 19'!$F:$F,'[1]Gastos 19'!$E:$E,'Cuenta Resultados'!BD2,'[1]Gastos 19'!$A:$A,'Cuenta Resultados'!$P$9)</f>
        <v>#VALUE!</v>
      </c>
      <c r="BE9" s="45" t="e">
        <f>SUMIFS('[1]Gastos 19'!$F:$F,'[1]Gastos 19'!$E:$E,'Cuenta Resultados'!BE2,'[1]Gastos 19'!$A:$A,'Cuenta Resultados'!$P$9)</f>
        <v>#VALUE!</v>
      </c>
      <c r="BF9" s="45" t="e">
        <f>SUMIFS('[1]Gastos 19'!$F:$F,'[1]Gastos 19'!$E:$E,'Cuenta Resultados'!BF2,'[1]Gastos 19'!$A:$A,'Cuenta Resultados'!$P$9)</f>
        <v>#VALUE!</v>
      </c>
      <c r="BG9" s="45" t="e">
        <f>SUMIFS('[1]Gastos 19'!$F:$F,'[1]Gastos 19'!$E:$E,'Cuenta Resultados'!BG2,'[1]Gastos 19'!$A:$A,'Cuenta Resultados'!$P$9)</f>
        <v>#VALUE!</v>
      </c>
      <c r="BH9" s="45" t="e">
        <f>SUMIFS('[1]Gastos 19'!$F:$F,'[1]Gastos 19'!$E:$E,'Cuenta Resultados'!BH2,'[1]Gastos 19'!$A:$A,'Cuenta Resultados'!$P$9)</f>
        <v>#VALUE!</v>
      </c>
      <c r="BI9" s="46" t="e">
        <f t="shared" ref="BI9" si="21">SUM(AW9:BH9)</f>
        <v>#VALUE!</v>
      </c>
      <c r="BJ9" s="17" t="s">
        <v>19</v>
      </c>
      <c r="BK9" s="7" t="s">
        <v>21</v>
      </c>
      <c r="BN9" s="44" t="s">
        <v>20</v>
      </c>
      <c r="BO9" s="45">
        <v>5000</v>
      </c>
      <c r="BP9" s="45">
        <v>4500</v>
      </c>
      <c r="BQ9" s="45">
        <v>6000</v>
      </c>
      <c r="BR9" s="45">
        <v>6500</v>
      </c>
      <c r="BS9" s="45">
        <v>5000</v>
      </c>
      <c r="BT9" s="45">
        <v>5500</v>
      </c>
      <c r="BU9" s="45">
        <v>5000</v>
      </c>
      <c r="BV9" s="45">
        <v>6000</v>
      </c>
      <c r="BW9" s="45">
        <v>4500</v>
      </c>
      <c r="BX9" s="45">
        <v>4500</v>
      </c>
      <c r="BY9" s="45">
        <v>4500</v>
      </c>
      <c r="BZ9" s="45">
        <v>4500</v>
      </c>
      <c r="CA9" s="46">
        <v>61500</v>
      </c>
    </row>
    <row r="10" spans="1:79" x14ac:dyDescent="0.35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17"/>
      <c r="P10" s="23" t="s">
        <v>22</v>
      </c>
      <c r="Q10" s="48">
        <f>SUM(Q11:Q14)</f>
        <v>1130</v>
      </c>
      <c r="R10" s="48">
        <f t="shared" ref="R10:AB10" si="22">SUM(R11:R14)</f>
        <v>1730</v>
      </c>
      <c r="S10" s="48">
        <f t="shared" si="22"/>
        <v>2220</v>
      </c>
      <c r="T10" s="48">
        <f t="shared" si="22"/>
        <v>2230</v>
      </c>
      <c r="U10" s="48">
        <f t="shared" si="22"/>
        <v>2040</v>
      </c>
      <c r="V10" s="48">
        <f t="shared" si="22"/>
        <v>3340</v>
      </c>
      <c r="W10" s="48">
        <f t="shared" si="22"/>
        <v>2240</v>
      </c>
      <c r="X10" s="48">
        <f t="shared" si="22"/>
        <v>4080</v>
      </c>
      <c r="Y10" s="48">
        <f t="shared" si="22"/>
        <v>2260</v>
      </c>
      <c r="Z10" s="48">
        <f t="shared" si="22"/>
        <v>2260</v>
      </c>
      <c r="AA10" s="48">
        <f t="shared" si="22"/>
        <v>2260</v>
      </c>
      <c r="AB10" s="48">
        <f t="shared" si="22"/>
        <v>2260</v>
      </c>
      <c r="AC10" s="25">
        <f t="shared" si="19"/>
        <v>28050</v>
      </c>
      <c r="AE10" s="34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17"/>
      <c r="AS10" s="17"/>
      <c r="AT10" s="18">
        <v>0.05</v>
      </c>
      <c r="AV10" s="34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17"/>
      <c r="BJ10" s="17" t="s">
        <v>19</v>
      </c>
      <c r="BK10" s="19">
        <v>2</v>
      </c>
      <c r="BN10" s="34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17"/>
    </row>
    <row r="11" spans="1:79" x14ac:dyDescent="0.35">
      <c r="A11" s="20" t="s">
        <v>22</v>
      </c>
      <c r="B11" s="47">
        <f>SUM(B12:B15)</f>
        <v>0</v>
      </c>
      <c r="C11" s="47">
        <f t="shared" ref="C11:M11" si="23">SUM(C12:C15)</f>
        <v>0</v>
      </c>
      <c r="D11" s="47">
        <f t="shared" si="23"/>
        <v>0</v>
      </c>
      <c r="E11" s="47">
        <f t="shared" si="23"/>
        <v>0</v>
      </c>
      <c r="F11" s="47">
        <f t="shared" si="23"/>
        <v>0</v>
      </c>
      <c r="G11" s="47">
        <f t="shared" si="23"/>
        <v>0</v>
      </c>
      <c r="H11" s="47">
        <f t="shared" si="23"/>
        <v>0</v>
      </c>
      <c r="I11" s="47">
        <f t="shared" si="23"/>
        <v>0</v>
      </c>
      <c r="J11" s="47">
        <f t="shared" si="23"/>
        <v>0</v>
      </c>
      <c r="K11" s="47">
        <f t="shared" si="23"/>
        <v>0</v>
      </c>
      <c r="L11" s="47">
        <f t="shared" si="23"/>
        <v>0</v>
      </c>
      <c r="M11" s="47">
        <f t="shared" si="23"/>
        <v>0</v>
      </c>
      <c r="N11" s="22">
        <f t="shared" si="18"/>
        <v>0</v>
      </c>
      <c r="P11" s="29" t="s">
        <v>23</v>
      </c>
      <c r="Q11" s="30">
        <f>SUMIFS('[2]Gastos 19'!$F:$F,'[2]Gastos 19'!$E:$E,'[2]Cuenta Resultados'!Q2,'[2]Gastos 19'!$A:$A,'[2]Cuenta Resultados'!$P$11)</f>
        <v>140</v>
      </c>
      <c r="R11" s="30">
        <f>SUMIFS('[2]Gastos 19'!$F:$F,'[2]Gastos 19'!$E:$E,'[2]Cuenta Resultados'!R2,'[2]Gastos 19'!$A:$A,'[2]Cuenta Resultados'!$P$11)</f>
        <v>100</v>
      </c>
      <c r="S11" s="30">
        <f>SUMIFS('[2]Gastos 19'!$F:$F,'[2]Gastos 19'!$E:$E,'[2]Cuenta Resultados'!S2,'[2]Gastos 19'!$A:$A,'[2]Cuenta Resultados'!$P$11)</f>
        <v>100</v>
      </c>
      <c r="T11" s="30">
        <f>SUMIFS('[2]Gastos 19'!$F:$F,'[2]Gastos 19'!$E:$E,'[2]Cuenta Resultados'!T2,'[2]Gastos 19'!$A:$A,'[2]Cuenta Resultados'!$P$11)</f>
        <v>100</v>
      </c>
      <c r="U11" s="30">
        <f>SUMIFS('[2]Gastos 19'!$F:$F,'[2]Gastos 19'!$E:$E,'[2]Cuenta Resultados'!U2,'[2]Gastos 19'!$A:$A,'[2]Cuenta Resultados'!$P$11)</f>
        <v>140</v>
      </c>
      <c r="V11" s="30">
        <f>SUMIFS('[2]Gastos 19'!$F:$F,'[2]Gastos 19'!$E:$E,'[2]Cuenta Resultados'!V2,'[2]Gastos 19'!$A:$A,'[2]Cuenta Resultados'!$P$11)</f>
        <v>140</v>
      </c>
      <c r="W11" s="30">
        <f>SUMIFS('[2]Gastos 19'!$F:$F,'[2]Gastos 19'!$E:$E,'[2]Cuenta Resultados'!W2,'[2]Gastos 19'!$A:$A,'[2]Cuenta Resultados'!$P$11)</f>
        <v>140</v>
      </c>
      <c r="X11" s="30">
        <f>SUMIFS('[2]Gastos 19'!$F:$F,'[2]Gastos 19'!$E:$E,'[2]Cuenta Resultados'!X2,'[2]Gastos 19'!$A:$A,'[2]Cuenta Resultados'!$P$11)</f>
        <v>180</v>
      </c>
      <c r="Y11" s="30">
        <f>SUMIFS('[2]Gastos 19'!$F:$F,'[2]Gastos 19'!$E:$E,'[2]Cuenta Resultados'!Y2,'[2]Gastos 19'!$A:$A,'[2]Cuenta Resultados'!$P$11)</f>
        <v>260</v>
      </c>
      <c r="Z11" s="30">
        <f>SUMIFS('[2]Gastos 19'!$F:$F,'[2]Gastos 19'!$E:$E,'[2]Cuenta Resultados'!Z2,'[2]Gastos 19'!$A:$A,'[2]Cuenta Resultados'!$P$11)</f>
        <v>260</v>
      </c>
      <c r="AA11" s="30">
        <f>SUMIFS('[2]Gastos 19'!$F:$F,'[2]Gastos 19'!$E:$E,'[2]Cuenta Resultados'!AA2,'[2]Gastos 19'!$A:$A,'[2]Cuenta Resultados'!$P$11)</f>
        <v>260</v>
      </c>
      <c r="AB11" s="30">
        <f>SUMIFS('[2]Gastos 19'!$F:$F,'[2]Gastos 19'!$E:$E,'[2]Cuenta Resultados'!AB2,'[2]Gastos 19'!$A:$A,'[2]Cuenta Resultados'!$P$11)</f>
        <v>260</v>
      </c>
      <c r="AC11" s="25">
        <f t="shared" si="19"/>
        <v>2080</v>
      </c>
      <c r="AE11" s="26" t="s">
        <v>22</v>
      </c>
      <c r="AF11" s="49">
        <f>SUM(AF12:AF15)</f>
        <v>0</v>
      </c>
      <c r="AG11" s="49">
        <f t="shared" ref="AG11:AQ11" si="24">SUM(AG12:AG15)</f>
        <v>0</v>
      </c>
      <c r="AH11" s="49">
        <f t="shared" si="24"/>
        <v>0</v>
      </c>
      <c r="AI11" s="49">
        <f t="shared" si="24"/>
        <v>0</v>
      </c>
      <c r="AJ11" s="49">
        <f t="shared" si="24"/>
        <v>0</v>
      </c>
      <c r="AK11" s="49">
        <f t="shared" si="24"/>
        <v>0</v>
      </c>
      <c r="AL11" s="49">
        <f t="shared" si="24"/>
        <v>0</v>
      </c>
      <c r="AM11" s="49">
        <f t="shared" si="24"/>
        <v>0</v>
      </c>
      <c r="AN11" s="49">
        <f t="shared" si="24"/>
        <v>0</v>
      </c>
      <c r="AO11" s="49">
        <f t="shared" si="24"/>
        <v>0</v>
      </c>
      <c r="AP11" s="49">
        <f t="shared" si="24"/>
        <v>0</v>
      </c>
      <c r="AQ11" s="49">
        <f t="shared" si="24"/>
        <v>0</v>
      </c>
      <c r="AR11" s="28">
        <f t="shared" si="20"/>
        <v>0</v>
      </c>
      <c r="AS11" s="17"/>
      <c r="AT11" s="17"/>
      <c r="AV11" s="26" t="s">
        <v>22</v>
      </c>
      <c r="AW11" s="49">
        <f ca="1">SUM(AW12:AW15)</f>
        <v>18327.82</v>
      </c>
      <c r="AX11" s="49">
        <f t="shared" ref="AX11:BH11" ca="1" si="25">SUM(AX12:AX15)</f>
        <v>10593.43</v>
      </c>
      <c r="AY11" s="49">
        <f t="shared" ca="1" si="25"/>
        <v>1947.26</v>
      </c>
      <c r="AZ11" s="49">
        <f t="shared" ca="1" si="25"/>
        <v>2298.16</v>
      </c>
      <c r="BA11" s="49">
        <f t="shared" ca="1" si="25"/>
        <v>-77.920000000000073</v>
      </c>
      <c r="BB11" s="49">
        <f t="shared" ca="1" si="25"/>
        <v>727.92000000000007</v>
      </c>
      <c r="BC11" s="49">
        <f t="shared" ca="1" si="25"/>
        <v>6852.86</v>
      </c>
      <c r="BD11" s="49">
        <f t="shared" ca="1" si="25"/>
        <v>-1647.88</v>
      </c>
      <c r="BE11" s="49">
        <f t="shared" ca="1" si="25"/>
        <v>8719.2799999999988</v>
      </c>
      <c r="BF11" s="49">
        <f t="shared" ca="1" si="25"/>
        <v>4201.16</v>
      </c>
      <c r="BG11" s="49">
        <f t="shared" ca="1" si="25"/>
        <v>560.68000000000006</v>
      </c>
      <c r="BH11" s="49">
        <f t="shared" ca="1" si="25"/>
        <v>4452.96</v>
      </c>
      <c r="BI11" s="28">
        <f t="shared" ref="BI11:BI16" ca="1" si="26">SUM(AW11:BH11)</f>
        <v>56955.729999999996</v>
      </c>
      <c r="BJ11" s="17"/>
      <c r="BK11" s="19">
        <v>3</v>
      </c>
      <c r="BN11" s="26" t="s">
        <v>22</v>
      </c>
      <c r="BO11" s="49">
        <v>1205.2</v>
      </c>
      <c r="BP11" s="49">
        <v>1863</v>
      </c>
      <c r="BQ11" s="49">
        <v>2365.5</v>
      </c>
      <c r="BR11" s="49">
        <v>2375.3000000000002</v>
      </c>
      <c r="BS11" s="49">
        <v>2176.8000000000002</v>
      </c>
      <c r="BT11" s="49">
        <v>3551.8</v>
      </c>
      <c r="BU11" s="49">
        <v>2365.8000000000002</v>
      </c>
      <c r="BV11" s="49">
        <v>4346.6000000000004</v>
      </c>
      <c r="BW11" s="49">
        <v>2400.1999999999998</v>
      </c>
      <c r="BX11" s="49">
        <v>2405.1999999999998</v>
      </c>
      <c r="BY11" s="49">
        <v>2412</v>
      </c>
      <c r="BZ11" s="49">
        <v>2409.6</v>
      </c>
      <c r="CA11" s="28">
        <v>29877</v>
      </c>
    </row>
    <row r="12" spans="1:79" x14ac:dyDescent="0.35">
      <c r="A12" s="29" t="s">
        <v>23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22">
        <f t="shared" si="18"/>
        <v>0</v>
      </c>
      <c r="P12" s="29" t="s">
        <v>24</v>
      </c>
      <c r="Q12" s="30">
        <f>SUMIFS('[2]Gastos 19'!$F:$F,'[2]Gastos 19'!$E:$E,'[2]Cuenta Resultados'!Q2,'[2]Gastos 19'!$A:$A,'[2]Cuenta Resultados'!$P$12)</f>
        <v>40</v>
      </c>
      <c r="R12" s="30">
        <f>SUMIFS('[2]Gastos 19'!$F:$F,'[2]Gastos 19'!$E:$E,'[2]Cuenta Resultados'!R2,'[2]Gastos 19'!$A:$A,'[2]Cuenta Resultados'!$P$12)</f>
        <v>80</v>
      </c>
      <c r="S12" s="30">
        <f>SUMIFS('[2]Gastos 19'!$F:$F,'[2]Gastos 19'!$E:$E,'[2]Cuenta Resultados'!S2,'[2]Gastos 19'!$A:$A,'[2]Cuenta Resultados'!$P$12)</f>
        <v>70</v>
      </c>
      <c r="T12" s="30">
        <f>SUMIFS('[2]Gastos 19'!$F:$F,'[2]Gastos 19'!$E:$E,'[2]Cuenta Resultados'!T2,'[2]Gastos 19'!$A:$A,'[2]Cuenta Resultados'!$P$12)</f>
        <v>80</v>
      </c>
      <c r="U12" s="30">
        <f>SUMIFS('[2]Gastos 19'!$F:$F,'[2]Gastos 19'!$E:$E,'[2]Cuenta Resultados'!U2,'[2]Gastos 19'!$A:$A,'[2]Cuenta Resultados'!$P$12)</f>
        <v>100</v>
      </c>
      <c r="V12" s="30">
        <f>SUMIFS('[2]Gastos 19'!$F:$F,'[2]Gastos 19'!$E:$E,'[2]Cuenta Resultados'!V2,'[2]Gastos 19'!$A:$A,'[2]Cuenta Resultados'!$P$12)</f>
        <v>200</v>
      </c>
      <c r="W12" s="30">
        <f>SUMIFS('[2]Gastos 19'!$F:$F,'[2]Gastos 19'!$E:$E,'[2]Cuenta Resultados'!W2,'[2]Gastos 19'!$A:$A,'[2]Cuenta Resultados'!$P$12)</f>
        <v>200</v>
      </c>
      <c r="X12" s="30">
        <f>SUMIFS('[2]Gastos 19'!$F:$F,'[2]Gastos 19'!$E:$E,'[2]Cuenta Resultados'!X2,'[2]Gastos 19'!$A:$A,'[2]Cuenta Resultados'!$P$12)</f>
        <v>500</v>
      </c>
      <c r="Y12" s="30">
        <f>SUMIFS('[2]Gastos 19'!$F:$F,'[2]Gastos 19'!$E:$E,'[2]Cuenta Resultados'!Y2,'[2]Gastos 19'!$A:$A,'[2]Cuenta Resultados'!$P$12)</f>
        <v>100</v>
      </c>
      <c r="Z12" s="30">
        <f>SUMIFS('[2]Gastos 19'!$F:$F,'[2]Gastos 19'!$E:$E,'[2]Cuenta Resultados'!Z2,'[2]Gastos 19'!$A:$A,'[2]Cuenta Resultados'!$P$12)</f>
        <v>100</v>
      </c>
      <c r="AA12" s="30">
        <f>SUMIFS('[2]Gastos 19'!$F:$F,'[2]Gastos 19'!$E:$E,'[2]Cuenta Resultados'!AA2,'[2]Gastos 19'!$A:$A,'[2]Cuenta Resultados'!$P$12)</f>
        <v>100</v>
      </c>
      <c r="AB12" s="30">
        <f>SUMIFS('[2]Gastos 19'!$F:$F,'[2]Gastos 19'!$E:$E,'[2]Cuenta Resultados'!AB2,'[2]Gastos 19'!$A:$A,'[2]Cuenta Resultados'!$P$12)</f>
        <v>100</v>
      </c>
      <c r="AC12" s="25">
        <f t="shared" si="19"/>
        <v>1670</v>
      </c>
      <c r="AE12" s="29" t="s">
        <v>23</v>
      </c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28">
        <f t="shared" si="20"/>
        <v>0</v>
      </c>
      <c r="AS12" s="17"/>
      <c r="AT12" s="17"/>
      <c r="AV12" s="29" t="s">
        <v>23</v>
      </c>
      <c r="AW12" s="30">
        <f ca="1">((RANDBETWEEN($BK$10,$BK$11)/100)*Q12)+Q12</f>
        <v>41.2</v>
      </c>
      <c r="AX12" s="30">
        <f t="shared" ref="AX12:BH12" ca="1" si="27">((RANDBETWEEN($BK$10,$BK$11)/100)*R12)+R12</f>
        <v>81.599999999999994</v>
      </c>
      <c r="AY12" s="30">
        <f t="shared" ca="1" si="27"/>
        <v>72.099999999999994</v>
      </c>
      <c r="AZ12" s="30">
        <f t="shared" ca="1" si="27"/>
        <v>81.599999999999994</v>
      </c>
      <c r="BA12" s="30">
        <f t="shared" ca="1" si="27"/>
        <v>102</v>
      </c>
      <c r="BB12" s="30">
        <f t="shared" ca="1" si="27"/>
        <v>204</v>
      </c>
      <c r="BC12" s="30">
        <f t="shared" ca="1" si="27"/>
        <v>204</v>
      </c>
      <c r="BD12" s="30">
        <f t="shared" ca="1" si="27"/>
        <v>515</v>
      </c>
      <c r="BE12" s="30">
        <f t="shared" ca="1" si="27"/>
        <v>103</v>
      </c>
      <c r="BF12" s="30">
        <f t="shared" ca="1" si="27"/>
        <v>102</v>
      </c>
      <c r="BG12" s="30">
        <f t="shared" ca="1" si="27"/>
        <v>102</v>
      </c>
      <c r="BH12" s="30">
        <f t="shared" ca="1" si="27"/>
        <v>102</v>
      </c>
      <c r="BI12" s="28">
        <f t="shared" ca="1" si="26"/>
        <v>1710.5</v>
      </c>
      <c r="BJ12" s="17"/>
      <c r="BN12" s="29" t="s">
        <v>23</v>
      </c>
      <c r="BO12" s="30">
        <v>149.80000000000001</v>
      </c>
      <c r="BP12" s="30">
        <v>105</v>
      </c>
      <c r="BQ12" s="30">
        <v>108</v>
      </c>
      <c r="BR12" s="30">
        <v>108</v>
      </c>
      <c r="BS12" s="30">
        <v>149.80000000000001</v>
      </c>
      <c r="BT12" s="30">
        <v>149.80000000000001</v>
      </c>
      <c r="BU12" s="30">
        <v>149.80000000000001</v>
      </c>
      <c r="BV12" s="30">
        <v>192.6</v>
      </c>
      <c r="BW12" s="30">
        <v>278.2</v>
      </c>
      <c r="BX12" s="30">
        <v>278.2</v>
      </c>
      <c r="BY12" s="30">
        <v>273</v>
      </c>
      <c r="BZ12" s="30">
        <v>275.60000000000002</v>
      </c>
      <c r="CA12" s="28">
        <v>2217.8000000000002</v>
      </c>
    </row>
    <row r="13" spans="1:79" x14ac:dyDescent="0.35">
      <c r="A13" s="29" t="s">
        <v>24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22">
        <f t="shared" si="18"/>
        <v>0</v>
      </c>
      <c r="P13" s="29" t="s">
        <v>25</v>
      </c>
      <c r="Q13" s="30">
        <f>SUMIFS('[2]Gastos 19'!$F:$F,'[2]Gastos 19'!$E:$E,'[2]Cuenta Resultados'!Q2,'[2]Gastos 19'!$A:$A,'[2]Cuenta Resultados'!$P$13)</f>
        <v>600</v>
      </c>
      <c r="R13" s="30">
        <f>SUMIFS('[2]Gastos 19'!$F:$F,'[2]Gastos 19'!$E:$E,'[2]Cuenta Resultados'!R2,'[2]Gastos 19'!$A:$A,'[2]Cuenta Resultados'!$P$13)</f>
        <v>1000</v>
      </c>
      <c r="S13" s="30">
        <f>SUMIFS('[2]Gastos 19'!$F:$F,'[2]Gastos 19'!$E:$E,'[2]Cuenta Resultados'!S2,'[2]Gastos 19'!$A:$A,'[2]Cuenta Resultados'!$P$13)</f>
        <v>1500</v>
      </c>
      <c r="T13" s="30">
        <f>SUMIFS('[2]Gastos 19'!$F:$F,'[2]Gastos 19'!$E:$E,'[2]Cuenta Resultados'!T2,'[2]Gastos 19'!$A:$A,'[2]Cuenta Resultados'!$P$13)</f>
        <v>1000</v>
      </c>
      <c r="U13" s="30">
        <f>SUMIFS('[2]Gastos 19'!$F:$F,'[2]Gastos 19'!$E:$E,'[2]Cuenta Resultados'!U2,'[2]Gastos 19'!$A:$A,'[2]Cuenta Resultados'!$P$13)</f>
        <v>700</v>
      </c>
      <c r="V13" s="30">
        <f>SUMIFS('[2]Gastos 19'!$F:$F,'[2]Gastos 19'!$E:$E,'[2]Cuenta Resultados'!V2,'[2]Gastos 19'!$A:$A,'[2]Cuenta Resultados'!$P$13)</f>
        <v>1200</v>
      </c>
      <c r="W13" s="30">
        <f>SUMIFS('[2]Gastos 19'!$F:$F,'[2]Gastos 19'!$E:$E,'[2]Cuenta Resultados'!W2,'[2]Gastos 19'!$A:$A,'[2]Cuenta Resultados'!$P$13)</f>
        <v>700</v>
      </c>
      <c r="X13" s="30">
        <f>SUMIFS('[2]Gastos 19'!$F:$F,'[2]Gastos 19'!$E:$E,'[2]Cuenta Resultados'!X2,'[2]Gastos 19'!$A:$A,'[2]Cuenta Resultados'!$P$13)</f>
        <v>1000</v>
      </c>
      <c r="Y13" s="30">
        <f>SUMIFS('[2]Gastos 19'!$F:$F,'[2]Gastos 19'!$E:$E,'[2]Cuenta Resultados'!Y2,'[2]Gastos 19'!$A:$A,'[2]Cuenta Resultados'!$P$13)</f>
        <v>800</v>
      </c>
      <c r="Z13" s="30">
        <f>SUMIFS('[2]Gastos 19'!$F:$F,'[2]Gastos 19'!$E:$E,'[2]Cuenta Resultados'!Z2,'[2]Gastos 19'!$A:$A,'[2]Cuenta Resultados'!$P$13)</f>
        <v>800</v>
      </c>
      <c r="AA13" s="30">
        <f>SUMIFS('[2]Gastos 19'!$F:$F,'[2]Gastos 19'!$E:$E,'[2]Cuenta Resultados'!AA2,'[2]Gastos 19'!$A:$A,'[2]Cuenta Resultados'!$P$13)</f>
        <v>800</v>
      </c>
      <c r="AB13" s="30">
        <f>SUMIFS('[2]Gastos 19'!$F:$F,'[2]Gastos 19'!$E:$E,'[2]Cuenta Resultados'!AB2,'[2]Gastos 19'!$A:$A,'[2]Cuenta Resultados'!$P$13)</f>
        <v>800</v>
      </c>
      <c r="AC13" s="25">
        <f t="shared" si="19"/>
        <v>10900</v>
      </c>
      <c r="AE13" s="29" t="s">
        <v>24</v>
      </c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28">
        <f t="shared" si="20"/>
        <v>0</v>
      </c>
      <c r="AS13" s="17"/>
      <c r="AT13" s="17"/>
      <c r="AV13" s="29" t="s">
        <v>24</v>
      </c>
      <c r="AW13" s="30">
        <f t="shared" ref="AW13:AW15" ca="1" si="28">((RANDBETWEEN($BK$10,$BK$11)/100)*Q13)+Q13</f>
        <v>618</v>
      </c>
      <c r="AX13" s="30">
        <f t="shared" ref="AX13:AX15" ca="1" si="29">((RANDBETWEEN($BK$10,$BK$11)/100)*R13)+R13</f>
        <v>1030</v>
      </c>
      <c r="AY13" s="30">
        <f t="shared" ref="AY13:AY15" ca="1" si="30">((RANDBETWEEN($BK$10,$BK$11)/100)*S13)+S13</f>
        <v>1530</v>
      </c>
      <c r="AZ13" s="30">
        <f t="shared" ref="AZ13:AZ15" ca="1" si="31">((RANDBETWEEN($BK$10,$BK$11)/100)*T13)+T13</f>
        <v>1030</v>
      </c>
      <c r="BA13" s="30">
        <f t="shared" ref="BA13:BA15" ca="1" si="32">((RANDBETWEEN($BK$10,$BK$11)/100)*U13)+U13</f>
        <v>721</v>
      </c>
      <c r="BB13" s="30">
        <f t="shared" ref="BB13:BB15" ca="1" si="33">((RANDBETWEEN($BK$10,$BK$11)/100)*V13)+V13</f>
        <v>1224</v>
      </c>
      <c r="BC13" s="30">
        <f t="shared" ref="BC13:BC15" ca="1" si="34">((RANDBETWEEN($BK$10,$BK$11)/100)*W13)+W13</f>
        <v>714</v>
      </c>
      <c r="BD13" s="30">
        <f t="shared" ref="BD13:BD15" ca="1" si="35">((RANDBETWEEN($BK$10,$BK$11)/100)*X13)+X13</f>
        <v>1020</v>
      </c>
      <c r="BE13" s="30">
        <f t="shared" ref="BE13:BE15" ca="1" si="36">((RANDBETWEEN($BK$10,$BK$11)/100)*Y13)+Y13</f>
        <v>824</v>
      </c>
      <c r="BF13" s="30">
        <f t="shared" ref="BF13:BF15" ca="1" si="37">((RANDBETWEEN($BK$10,$BK$11)/100)*Z13)+Z13</f>
        <v>816</v>
      </c>
      <c r="BG13" s="30">
        <f t="shared" ref="BG13:BG15" ca="1" si="38">((RANDBETWEEN($BK$10,$BK$11)/100)*AA13)+AA13</f>
        <v>824</v>
      </c>
      <c r="BH13" s="30">
        <f t="shared" ref="BH13:BH15" ca="1" si="39">((RANDBETWEEN($BK$10,$BK$11)/100)*AB13)+AB13</f>
        <v>816</v>
      </c>
      <c r="BI13" s="28">
        <f t="shared" ca="1" si="26"/>
        <v>11167</v>
      </c>
      <c r="BJ13" s="17" t="s">
        <v>19</v>
      </c>
      <c r="BN13" s="29" t="s">
        <v>24</v>
      </c>
      <c r="BO13" s="30">
        <v>42.4</v>
      </c>
      <c r="BP13" s="30">
        <v>84</v>
      </c>
      <c r="BQ13" s="30">
        <v>73.5</v>
      </c>
      <c r="BR13" s="30">
        <v>84.8</v>
      </c>
      <c r="BS13" s="30">
        <v>105</v>
      </c>
      <c r="BT13" s="30">
        <v>216</v>
      </c>
      <c r="BU13" s="30">
        <v>214</v>
      </c>
      <c r="BV13" s="30">
        <v>530</v>
      </c>
      <c r="BW13" s="30">
        <v>108</v>
      </c>
      <c r="BX13" s="30">
        <v>108</v>
      </c>
      <c r="BY13" s="30">
        <v>106</v>
      </c>
      <c r="BZ13" s="30">
        <v>106</v>
      </c>
      <c r="CA13" s="28">
        <v>1777.7</v>
      </c>
    </row>
    <row r="14" spans="1:79" x14ac:dyDescent="0.35">
      <c r="A14" s="29" t="s">
        <v>25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22">
        <f t="shared" si="18"/>
        <v>0</v>
      </c>
      <c r="P14" s="29" t="s">
        <v>26</v>
      </c>
      <c r="Q14" s="30">
        <f>SUMIFS('[2]Gastos 19'!$F:$F,'[2]Gastos 19'!$E:$E,'[2]Cuenta Resultados'!Q2,'[2]Gastos 19'!$A:$A,'[2]Cuenta Resultados'!$P$14)</f>
        <v>350</v>
      </c>
      <c r="R14" s="30">
        <f>SUMIFS('[2]Gastos 19'!$F:$F,'[2]Gastos 19'!$E:$E,'[2]Cuenta Resultados'!R2,'[2]Gastos 19'!$A:$A,'[2]Cuenta Resultados'!$P$14)</f>
        <v>550</v>
      </c>
      <c r="S14" s="30">
        <f>SUMIFS('[2]Gastos 19'!$F:$F,'[2]Gastos 19'!$E:$E,'[2]Cuenta Resultados'!S2,'[2]Gastos 19'!$A:$A,'[2]Cuenta Resultados'!$P$14)</f>
        <v>550</v>
      </c>
      <c r="T14" s="30">
        <f>SUMIFS('[2]Gastos 19'!$F:$F,'[2]Gastos 19'!$E:$E,'[2]Cuenta Resultados'!T2,'[2]Gastos 19'!$A:$A,'[2]Cuenta Resultados'!$P$14)</f>
        <v>1050</v>
      </c>
      <c r="U14" s="30">
        <f>SUMIFS('[2]Gastos 19'!$F:$F,'[2]Gastos 19'!$E:$E,'[2]Cuenta Resultados'!U2,'[2]Gastos 19'!$A:$A,'[2]Cuenta Resultados'!$P$14)</f>
        <v>1100</v>
      </c>
      <c r="V14" s="30">
        <f>SUMIFS('[2]Gastos 19'!$F:$F,'[2]Gastos 19'!$E:$E,'[2]Cuenta Resultados'!V2,'[2]Gastos 19'!$A:$A,'[2]Cuenta Resultados'!$P$14)</f>
        <v>1800</v>
      </c>
      <c r="W14" s="30">
        <f>SUMIFS('[2]Gastos 19'!$F:$F,'[2]Gastos 19'!$E:$E,'[2]Cuenta Resultados'!W2,'[2]Gastos 19'!$A:$A,'[2]Cuenta Resultados'!$P$14)</f>
        <v>1200</v>
      </c>
      <c r="X14" s="30">
        <f>SUMIFS('[2]Gastos 19'!$F:$F,'[2]Gastos 19'!$E:$E,'[2]Cuenta Resultados'!X2,'[2]Gastos 19'!$A:$A,'[2]Cuenta Resultados'!$P$14)</f>
        <v>2400</v>
      </c>
      <c r="Y14" s="30">
        <f>SUMIFS('[2]Gastos 19'!$F:$F,'[2]Gastos 19'!$E:$E,'[2]Cuenta Resultados'!Y2,'[2]Gastos 19'!$A:$A,'[2]Cuenta Resultados'!$P$14)</f>
        <v>1100</v>
      </c>
      <c r="Z14" s="30">
        <f>SUMIFS('[2]Gastos 19'!$F:$F,'[2]Gastos 19'!$E:$E,'[2]Cuenta Resultados'!Z2,'[2]Gastos 19'!$A:$A,'[2]Cuenta Resultados'!$P$14)</f>
        <v>1100</v>
      </c>
      <c r="AA14" s="30">
        <f>SUMIFS('[2]Gastos 19'!$F:$F,'[2]Gastos 19'!$E:$E,'[2]Cuenta Resultados'!AA2,'[2]Gastos 19'!$A:$A,'[2]Cuenta Resultados'!$P$14)</f>
        <v>1100</v>
      </c>
      <c r="AB14" s="30">
        <f>SUMIFS('[2]Gastos 19'!$F:$F,'[2]Gastos 19'!$E:$E,'[2]Cuenta Resultados'!AB2,'[2]Gastos 19'!$A:$A,'[2]Cuenta Resultados'!$P$14)</f>
        <v>1100</v>
      </c>
      <c r="AC14" s="25">
        <f t="shared" si="19"/>
        <v>13400</v>
      </c>
      <c r="AE14" s="29" t="s">
        <v>25</v>
      </c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28">
        <f t="shared" si="20"/>
        <v>0</v>
      </c>
      <c r="AS14" s="17"/>
      <c r="AT14" s="17"/>
      <c r="AV14" s="29" t="s">
        <v>25</v>
      </c>
      <c r="AW14" s="30">
        <f t="shared" ca="1" si="28"/>
        <v>360.5</v>
      </c>
      <c r="AX14" s="30">
        <f t="shared" ca="1" si="29"/>
        <v>561</v>
      </c>
      <c r="AY14" s="30">
        <f t="shared" ca="1" si="30"/>
        <v>566.5</v>
      </c>
      <c r="AZ14" s="30">
        <f t="shared" ca="1" si="31"/>
        <v>1081.5</v>
      </c>
      <c r="BA14" s="30">
        <f t="shared" ca="1" si="32"/>
        <v>1122</v>
      </c>
      <c r="BB14" s="30">
        <f t="shared" ca="1" si="33"/>
        <v>1854</v>
      </c>
      <c r="BC14" s="30">
        <f t="shared" ca="1" si="34"/>
        <v>1236</v>
      </c>
      <c r="BD14" s="30">
        <f t="shared" ca="1" si="35"/>
        <v>2472</v>
      </c>
      <c r="BE14" s="30">
        <f t="shared" ca="1" si="36"/>
        <v>1122</v>
      </c>
      <c r="BF14" s="30">
        <f t="shared" ca="1" si="37"/>
        <v>1133</v>
      </c>
      <c r="BG14" s="30">
        <f t="shared" ca="1" si="38"/>
        <v>1122</v>
      </c>
      <c r="BH14" s="30">
        <f t="shared" ca="1" si="39"/>
        <v>1133</v>
      </c>
      <c r="BI14" s="28">
        <f t="shared" ca="1" si="26"/>
        <v>13763.5</v>
      </c>
      <c r="BJ14" s="17"/>
      <c r="BN14" s="29" t="s">
        <v>25</v>
      </c>
      <c r="BO14" s="30">
        <v>642</v>
      </c>
      <c r="BP14" s="30">
        <v>1080</v>
      </c>
      <c r="BQ14" s="30">
        <v>1590</v>
      </c>
      <c r="BR14" s="30">
        <v>1080</v>
      </c>
      <c r="BS14" s="30">
        <v>756</v>
      </c>
      <c r="BT14" s="30">
        <v>1296</v>
      </c>
      <c r="BU14" s="30">
        <v>742</v>
      </c>
      <c r="BV14" s="30">
        <v>1080</v>
      </c>
      <c r="BW14" s="30">
        <v>848</v>
      </c>
      <c r="BX14" s="30">
        <v>864</v>
      </c>
      <c r="BY14" s="30">
        <v>856</v>
      </c>
      <c r="BZ14" s="30">
        <v>840</v>
      </c>
      <c r="CA14" s="28">
        <v>11674</v>
      </c>
    </row>
    <row r="15" spans="1:79" x14ac:dyDescent="0.35">
      <c r="A15" s="29" t="s">
        <v>26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22">
        <f t="shared" si="18"/>
        <v>0</v>
      </c>
      <c r="P15" s="31" t="s">
        <v>27</v>
      </c>
      <c r="Q15" s="32">
        <f t="shared" ref="Q15:AB15" si="40">Q6-Q9-Q10</f>
        <v>16804</v>
      </c>
      <c r="R15" s="32">
        <f t="shared" si="40"/>
        <v>8661</v>
      </c>
      <c r="S15" s="32">
        <f t="shared" si="40"/>
        <v>-217</v>
      </c>
      <c r="T15" s="32">
        <f t="shared" si="40"/>
        <v>102</v>
      </c>
      <c r="U15" s="32">
        <f t="shared" si="40"/>
        <v>-1964</v>
      </c>
      <c r="V15" s="32">
        <f t="shared" si="40"/>
        <v>-2504</v>
      </c>
      <c r="W15" s="32">
        <f t="shared" si="40"/>
        <v>4562</v>
      </c>
      <c r="X15" s="32">
        <f t="shared" si="40"/>
        <v>-5544</v>
      </c>
      <c r="Y15" s="32">
        <f t="shared" si="40"/>
        <v>6476</v>
      </c>
      <c r="Z15" s="32">
        <f t="shared" si="40"/>
        <v>2108</v>
      </c>
      <c r="AA15" s="32">
        <f t="shared" si="40"/>
        <v>-1444</v>
      </c>
      <c r="AB15" s="32">
        <f t="shared" si="40"/>
        <v>2332</v>
      </c>
      <c r="AC15" s="33">
        <f t="shared" si="19"/>
        <v>29372</v>
      </c>
      <c r="AE15" s="29" t="s">
        <v>26</v>
      </c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28">
        <f t="shared" si="20"/>
        <v>0</v>
      </c>
      <c r="AS15" s="17"/>
      <c r="AT15" s="17"/>
      <c r="AV15" s="29" t="s">
        <v>26</v>
      </c>
      <c r="AW15" s="30">
        <f t="shared" ca="1" si="28"/>
        <v>17308.12</v>
      </c>
      <c r="AX15" s="30">
        <f t="shared" ca="1" si="29"/>
        <v>8920.83</v>
      </c>
      <c r="AY15" s="30">
        <f t="shared" ca="1" si="30"/>
        <v>-221.34</v>
      </c>
      <c r="AZ15" s="30">
        <f t="shared" ca="1" si="31"/>
        <v>105.06</v>
      </c>
      <c r="BA15" s="30">
        <f t="shared" ca="1" si="32"/>
        <v>-2022.92</v>
      </c>
      <c r="BB15" s="30">
        <f t="shared" ca="1" si="33"/>
        <v>-2554.08</v>
      </c>
      <c r="BC15" s="30">
        <f t="shared" ca="1" si="34"/>
        <v>4698.8599999999997</v>
      </c>
      <c r="BD15" s="30">
        <f t="shared" ca="1" si="35"/>
        <v>-5654.88</v>
      </c>
      <c r="BE15" s="30">
        <f t="shared" ca="1" si="36"/>
        <v>6670.28</v>
      </c>
      <c r="BF15" s="30">
        <f t="shared" ca="1" si="37"/>
        <v>2150.16</v>
      </c>
      <c r="BG15" s="30">
        <f t="shared" ca="1" si="38"/>
        <v>-1487.32</v>
      </c>
      <c r="BH15" s="30">
        <f t="shared" ca="1" si="39"/>
        <v>2401.96</v>
      </c>
      <c r="BI15" s="28">
        <f t="shared" ca="1" si="26"/>
        <v>30314.729999999996</v>
      </c>
      <c r="BJ15" s="17"/>
      <c r="BN15" s="29" t="s">
        <v>26</v>
      </c>
      <c r="BO15" s="30">
        <v>371</v>
      </c>
      <c r="BP15" s="30">
        <v>594</v>
      </c>
      <c r="BQ15" s="30">
        <v>594</v>
      </c>
      <c r="BR15" s="30">
        <v>1102.5</v>
      </c>
      <c r="BS15" s="30">
        <v>1166</v>
      </c>
      <c r="BT15" s="30">
        <v>1890</v>
      </c>
      <c r="BU15" s="30">
        <v>1260</v>
      </c>
      <c r="BV15" s="30">
        <v>2544</v>
      </c>
      <c r="BW15" s="30">
        <v>1166</v>
      </c>
      <c r="BX15" s="30">
        <v>1155</v>
      </c>
      <c r="BY15" s="30">
        <v>1177</v>
      </c>
      <c r="BZ15" s="30">
        <v>1188</v>
      </c>
      <c r="CA15" s="28">
        <v>14207.5</v>
      </c>
    </row>
    <row r="16" spans="1:79" x14ac:dyDescent="0.35">
      <c r="A16" s="31" t="s">
        <v>27</v>
      </c>
      <c r="B16" s="32">
        <f t="shared" ref="B16:M16" si="41">B6-B9-B11</f>
        <v>0</v>
      </c>
      <c r="C16" s="32">
        <f t="shared" si="41"/>
        <v>0</v>
      </c>
      <c r="D16" s="32">
        <f t="shared" si="41"/>
        <v>0</v>
      </c>
      <c r="E16" s="32">
        <f t="shared" si="41"/>
        <v>0</v>
      </c>
      <c r="F16" s="32">
        <f t="shared" si="41"/>
        <v>0</v>
      </c>
      <c r="G16" s="32">
        <f t="shared" si="41"/>
        <v>0</v>
      </c>
      <c r="H16" s="32">
        <f t="shared" si="41"/>
        <v>0</v>
      </c>
      <c r="I16" s="32">
        <f t="shared" si="41"/>
        <v>0</v>
      </c>
      <c r="J16" s="32">
        <f t="shared" si="41"/>
        <v>0</v>
      </c>
      <c r="K16" s="32">
        <f t="shared" si="41"/>
        <v>0</v>
      </c>
      <c r="L16" s="32">
        <f t="shared" si="41"/>
        <v>0</v>
      </c>
      <c r="M16" s="32">
        <f t="shared" si="41"/>
        <v>0</v>
      </c>
      <c r="N16" s="33">
        <f t="shared" si="18"/>
        <v>0</v>
      </c>
      <c r="P16" s="36"/>
      <c r="Q16" s="50">
        <f>Q15/Q3</f>
        <v>0.68773021199967255</v>
      </c>
      <c r="R16" s="50">
        <f t="shared" ref="R16:AB16" si="42">R15/R3</f>
        <v>0.53492681119140262</v>
      </c>
      <c r="S16" s="50">
        <f t="shared" si="42"/>
        <v>-2.106182665243133E-2</v>
      </c>
      <c r="T16" s="50">
        <f t="shared" si="42"/>
        <v>9.4165435745937956E-3</v>
      </c>
      <c r="U16" s="50">
        <f t="shared" si="42"/>
        <v>-0.31800518134715028</v>
      </c>
      <c r="V16" s="50">
        <f t="shared" si="42"/>
        <v>-0.32792037716081718</v>
      </c>
      <c r="W16" s="50">
        <f t="shared" si="42"/>
        <v>0.36933290155440412</v>
      </c>
      <c r="X16" s="50">
        <f t="shared" si="42"/>
        <v>-0.88903143040410515</v>
      </c>
      <c r="Y16" s="50">
        <f t="shared" si="42"/>
        <v>0.44551458447991193</v>
      </c>
      <c r="Z16" s="50">
        <f t="shared" si="42"/>
        <v>0.2073170731707317</v>
      </c>
      <c r="AA16" s="50">
        <f t="shared" si="42"/>
        <v>-0.21825876662636035</v>
      </c>
      <c r="AB16" s="50">
        <f t="shared" si="42"/>
        <v>0.22440338722093919</v>
      </c>
      <c r="AC16" s="17"/>
      <c r="AE16" s="31" t="s">
        <v>27</v>
      </c>
      <c r="AF16" s="32" t="e">
        <f t="shared" ref="AF16:AQ16" si="43">AF6-AF9-AF11</f>
        <v>#VALUE!</v>
      </c>
      <c r="AG16" s="32" t="e">
        <f t="shared" si="43"/>
        <v>#VALUE!</v>
      </c>
      <c r="AH16" s="32" t="e">
        <f t="shared" si="43"/>
        <v>#VALUE!</v>
      </c>
      <c r="AI16" s="32" t="e">
        <f t="shared" si="43"/>
        <v>#VALUE!</v>
      </c>
      <c r="AJ16" s="32" t="e">
        <f t="shared" si="43"/>
        <v>#VALUE!</v>
      </c>
      <c r="AK16" s="32" t="e">
        <f t="shared" si="43"/>
        <v>#VALUE!</v>
      </c>
      <c r="AL16" s="32" t="e">
        <f t="shared" si="43"/>
        <v>#VALUE!</v>
      </c>
      <c r="AM16" s="32" t="e">
        <f t="shared" si="43"/>
        <v>#VALUE!</v>
      </c>
      <c r="AN16" s="32" t="e">
        <f t="shared" si="43"/>
        <v>#VALUE!</v>
      </c>
      <c r="AO16" s="32" t="e">
        <f t="shared" si="43"/>
        <v>#VALUE!</v>
      </c>
      <c r="AP16" s="32" t="e">
        <f t="shared" si="43"/>
        <v>#VALUE!</v>
      </c>
      <c r="AQ16" s="32" t="e">
        <f t="shared" si="43"/>
        <v>#VALUE!</v>
      </c>
      <c r="AR16" s="33" t="e">
        <f t="shared" si="20"/>
        <v>#VALUE!</v>
      </c>
      <c r="AS16" s="17"/>
      <c r="AT16" s="17"/>
      <c r="AV16" s="31" t="s">
        <v>27</v>
      </c>
      <c r="AW16" s="32" t="e">
        <f t="shared" ref="AW16:BH16" ca="1" si="44">AW6-AW9-AW11</f>
        <v>#VALUE!</v>
      </c>
      <c r="AX16" s="32" t="e">
        <f t="shared" ca="1" si="44"/>
        <v>#VALUE!</v>
      </c>
      <c r="AY16" s="32" t="e">
        <f t="shared" ca="1" si="44"/>
        <v>#VALUE!</v>
      </c>
      <c r="AZ16" s="32" t="e">
        <f t="shared" ca="1" si="44"/>
        <v>#VALUE!</v>
      </c>
      <c r="BA16" s="32" t="e">
        <f t="shared" ca="1" si="44"/>
        <v>#VALUE!</v>
      </c>
      <c r="BB16" s="32" t="e">
        <f t="shared" ca="1" si="44"/>
        <v>#VALUE!</v>
      </c>
      <c r="BC16" s="32" t="e">
        <f t="shared" ca="1" si="44"/>
        <v>#VALUE!</v>
      </c>
      <c r="BD16" s="32" t="e">
        <f t="shared" ca="1" si="44"/>
        <v>#VALUE!</v>
      </c>
      <c r="BE16" s="32" t="e">
        <f t="shared" ca="1" si="44"/>
        <v>#VALUE!</v>
      </c>
      <c r="BF16" s="32" t="e">
        <f t="shared" ca="1" si="44"/>
        <v>#VALUE!</v>
      </c>
      <c r="BG16" s="32" t="e">
        <f t="shared" ca="1" si="44"/>
        <v>#VALUE!</v>
      </c>
      <c r="BH16" s="32" t="e">
        <f t="shared" ca="1" si="44"/>
        <v>#VALUE!</v>
      </c>
      <c r="BI16" s="33" t="e">
        <f t="shared" ca="1" si="26"/>
        <v>#VALUE!</v>
      </c>
      <c r="BJ16" s="17"/>
      <c r="BN16" s="31" t="s">
        <v>27</v>
      </c>
      <c r="BO16" s="32">
        <v>21893.899999999998</v>
      </c>
      <c r="BP16" s="32">
        <v>11770.919999999998</v>
      </c>
      <c r="BQ16" s="32">
        <v>3276.8899999999994</v>
      </c>
      <c r="BR16" s="32">
        <v>3473.1799999999994</v>
      </c>
      <c r="BS16" s="32">
        <v>-383.19999999999982</v>
      </c>
      <c r="BT16" s="32">
        <v>-423.11999999999989</v>
      </c>
      <c r="BU16" s="32">
        <v>6715.4800000000005</v>
      </c>
      <c r="BV16" s="32">
        <v>-3175.2000000000007</v>
      </c>
      <c r="BW16" s="32">
        <v>9670.84</v>
      </c>
      <c r="BX16" s="32">
        <v>4584.6400000000003</v>
      </c>
      <c r="BY16" s="32">
        <v>564.07999999999993</v>
      </c>
      <c r="BZ16" s="32">
        <v>4833.3599999999988</v>
      </c>
      <c r="CA16" s="33">
        <v>62801.76999999999</v>
      </c>
    </row>
    <row r="17" spans="1:79" x14ac:dyDescent="0.35">
      <c r="A17" s="36"/>
      <c r="B17" s="50" t="e">
        <f>B16/B3</f>
        <v>#DIV/0!</v>
      </c>
      <c r="C17" s="50" t="e">
        <f t="shared" ref="C17:M17" si="45">C16/C3</f>
        <v>#DIV/0!</v>
      </c>
      <c r="D17" s="50" t="e">
        <f t="shared" si="45"/>
        <v>#DIV/0!</v>
      </c>
      <c r="E17" s="50" t="e">
        <f t="shared" si="45"/>
        <v>#DIV/0!</v>
      </c>
      <c r="F17" s="50" t="e">
        <f t="shared" si="45"/>
        <v>#DIV/0!</v>
      </c>
      <c r="G17" s="50" t="e">
        <f t="shared" si="45"/>
        <v>#DIV/0!</v>
      </c>
      <c r="H17" s="50" t="e">
        <f t="shared" si="45"/>
        <v>#DIV/0!</v>
      </c>
      <c r="I17" s="50" t="e">
        <f t="shared" si="45"/>
        <v>#DIV/0!</v>
      </c>
      <c r="J17" s="50" t="e">
        <f t="shared" si="45"/>
        <v>#DIV/0!</v>
      </c>
      <c r="K17" s="50" t="e">
        <f t="shared" si="45"/>
        <v>#DIV/0!</v>
      </c>
      <c r="L17" s="50" t="e">
        <f t="shared" si="45"/>
        <v>#DIV/0!</v>
      </c>
      <c r="M17" s="50" t="e">
        <f t="shared" si="45"/>
        <v>#DIV/0!</v>
      </c>
      <c r="N17" s="17"/>
      <c r="P17" s="36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17"/>
      <c r="AE17" s="36"/>
      <c r="AF17" s="50" t="e">
        <f>AF16/AF3</f>
        <v>#VALUE!</v>
      </c>
      <c r="AG17" s="50" t="e">
        <f t="shared" ref="AG17:AQ17" si="46">AG16/AG3</f>
        <v>#VALUE!</v>
      </c>
      <c r="AH17" s="50" t="e">
        <f t="shared" si="46"/>
        <v>#VALUE!</v>
      </c>
      <c r="AI17" s="50" t="e">
        <f t="shared" si="46"/>
        <v>#VALUE!</v>
      </c>
      <c r="AJ17" s="50" t="e">
        <f t="shared" si="46"/>
        <v>#VALUE!</v>
      </c>
      <c r="AK17" s="50" t="e">
        <f t="shared" si="46"/>
        <v>#VALUE!</v>
      </c>
      <c r="AL17" s="50" t="e">
        <f t="shared" si="46"/>
        <v>#VALUE!</v>
      </c>
      <c r="AM17" s="50" t="e">
        <f t="shared" si="46"/>
        <v>#VALUE!</v>
      </c>
      <c r="AN17" s="50" t="e">
        <f t="shared" si="46"/>
        <v>#VALUE!</v>
      </c>
      <c r="AO17" s="50" t="e">
        <f t="shared" si="46"/>
        <v>#VALUE!</v>
      </c>
      <c r="AP17" s="50" t="e">
        <f t="shared" si="46"/>
        <v>#VALUE!</v>
      </c>
      <c r="AQ17" s="50" t="e">
        <f t="shared" si="46"/>
        <v>#VALUE!</v>
      </c>
      <c r="AR17" s="17"/>
      <c r="AS17" s="17"/>
      <c r="AT17" s="17"/>
      <c r="AV17" s="36"/>
      <c r="AW17" s="50" t="e">
        <f ca="1">AW16/AW3</f>
        <v>#VALUE!</v>
      </c>
      <c r="AX17" s="50" t="e">
        <f t="shared" ref="AX17:BH17" ca="1" si="47">AX16/AX3</f>
        <v>#VALUE!</v>
      </c>
      <c r="AY17" s="50" t="e">
        <f t="shared" ca="1" si="47"/>
        <v>#VALUE!</v>
      </c>
      <c r="AZ17" s="50" t="e">
        <f t="shared" ca="1" si="47"/>
        <v>#VALUE!</v>
      </c>
      <c r="BA17" s="50" t="e">
        <f t="shared" ca="1" si="47"/>
        <v>#VALUE!</v>
      </c>
      <c r="BB17" s="50" t="e">
        <f t="shared" ca="1" si="47"/>
        <v>#VALUE!</v>
      </c>
      <c r="BC17" s="50" t="e">
        <f t="shared" ca="1" si="47"/>
        <v>#VALUE!</v>
      </c>
      <c r="BD17" s="50" t="e">
        <f t="shared" ca="1" si="47"/>
        <v>#VALUE!</v>
      </c>
      <c r="BE17" s="50" t="e">
        <f t="shared" ca="1" si="47"/>
        <v>#VALUE!</v>
      </c>
      <c r="BF17" s="50" t="e">
        <f t="shared" ca="1" si="47"/>
        <v>#VALUE!</v>
      </c>
      <c r="BG17" s="50" t="e">
        <f t="shared" ca="1" si="47"/>
        <v>#VALUE!</v>
      </c>
      <c r="BH17" s="50" t="e">
        <f t="shared" ca="1" si="47"/>
        <v>#VALUE!</v>
      </c>
      <c r="BI17" s="17"/>
      <c r="BJ17" s="17"/>
      <c r="BN17" s="36"/>
      <c r="BO17" s="50">
        <v>0.77916730429088477</v>
      </c>
      <c r="BP17" s="50">
        <v>0.64911061700944961</v>
      </c>
      <c r="BQ17" s="50">
        <v>0.28146196786055094</v>
      </c>
      <c r="BR17" s="50">
        <v>0.28126376687657101</v>
      </c>
      <c r="BS17" s="50">
        <v>-5.6406029203956633E-2</v>
      </c>
      <c r="BT17" s="50">
        <v>-4.9036469077541396E-2</v>
      </c>
      <c r="BU17" s="50">
        <v>0.47690834924097808</v>
      </c>
      <c r="BV17" s="50">
        <v>-0.44275873609058214</v>
      </c>
      <c r="BW17" s="50">
        <v>0.58359885680078016</v>
      </c>
      <c r="BX17" s="50">
        <v>0.39901687055694424</v>
      </c>
      <c r="BY17" s="50">
        <v>7.5451306032038173E-2</v>
      </c>
      <c r="BZ17" s="50">
        <v>0.4115963947761041</v>
      </c>
      <c r="CA17" s="17"/>
    </row>
    <row r="18" spans="1:79" x14ac:dyDescent="0.35">
      <c r="A18" s="36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17"/>
      <c r="P18" s="53" t="s">
        <v>28</v>
      </c>
      <c r="Q18" s="54">
        <f>Q4+Q9+Q10</f>
        <v>7630</v>
      </c>
      <c r="R18" s="54">
        <f t="shared" ref="R18:AC18" si="48">R4+R9+R10</f>
        <v>7530</v>
      </c>
      <c r="S18" s="54">
        <f t="shared" si="48"/>
        <v>10520</v>
      </c>
      <c r="T18" s="54">
        <f t="shared" si="48"/>
        <v>10730</v>
      </c>
      <c r="U18" s="54">
        <f t="shared" si="48"/>
        <v>8140</v>
      </c>
      <c r="V18" s="54">
        <f t="shared" si="48"/>
        <v>10140</v>
      </c>
      <c r="W18" s="54">
        <f t="shared" si="48"/>
        <v>7790</v>
      </c>
      <c r="X18" s="54">
        <f t="shared" si="48"/>
        <v>11780</v>
      </c>
      <c r="Y18" s="54">
        <f t="shared" si="48"/>
        <v>8060</v>
      </c>
      <c r="Z18" s="54">
        <f t="shared" si="48"/>
        <v>8060</v>
      </c>
      <c r="AA18" s="54">
        <f t="shared" si="48"/>
        <v>8060</v>
      </c>
      <c r="AB18" s="54">
        <f t="shared" si="48"/>
        <v>8060</v>
      </c>
      <c r="AC18" s="54">
        <f t="shared" si="48"/>
        <v>106500</v>
      </c>
      <c r="AE18" s="36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17"/>
      <c r="AS18" s="17"/>
      <c r="AT18" s="17"/>
      <c r="AV18" s="36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17"/>
      <c r="BJ18" s="17"/>
      <c r="BN18" s="36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17"/>
    </row>
    <row r="19" spans="1:79" x14ac:dyDescent="0.35">
      <c r="A19" s="51" t="s">
        <v>28</v>
      </c>
      <c r="B19" s="52">
        <f>B4+B9+B11</f>
        <v>0</v>
      </c>
      <c r="C19" s="52">
        <f t="shared" ref="C19:N19" si="49">C4+C9+C11</f>
        <v>0</v>
      </c>
      <c r="D19" s="52">
        <f t="shared" si="49"/>
        <v>0</v>
      </c>
      <c r="E19" s="52">
        <f t="shared" si="49"/>
        <v>0</v>
      </c>
      <c r="F19" s="52">
        <f t="shared" si="49"/>
        <v>0</v>
      </c>
      <c r="G19" s="52">
        <f t="shared" si="49"/>
        <v>0</v>
      </c>
      <c r="H19" s="52">
        <f t="shared" si="49"/>
        <v>0</v>
      </c>
      <c r="I19" s="52">
        <f t="shared" si="49"/>
        <v>0</v>
      </c>
      <c r="J19" s="52">
        <f t="shared" si="49"/>
        <v>0</v>
      </c>
      <c r="K19" s="52">
        <f t="shared" si="49"/>
        <v>0</v>
      </c>
      <c r="L19" s="52">
        <f t="shared" si="49"/>
        <v>0</v>
      </c>
      <c r="M19" s="52">
        <f t="shared" si="49"/>
        <v>0</v>
      </c>
      <c r="N19" s="52">
        <f t="shared" si="49"/>
        <v>0</v>
      </c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0"/>
      <c r="AE19" s="55" t="s">
        <v>28</v>
      </c>
      <c r="AF19" s="56" t="e">
        <f>AF4+AF9+AF11</f>
        <v>#VALUE!</v>
      </c>
      <c r="AG19" s="56" t="e">
        <f t="shared" ref="AG19:AR19" si="50">AG4+AG9+AG11</f>
        <v>#VALUE!</v>
      </c>
      <c r="AH19" s="56" t="e">
        <f t="shared" si="50"/>
        <v>#VALUE!</v>
      </c>
      <c r="AI19" s="56" t="e">
        <f t="shared" si="50"/>
        <v>#VALUE!</v>
      </c>
      <c r="AJ19" s="56" t="e">
        <f t="shared" si="50"/>
        <v>#VALUE!</v>
      </c>
      <c r="AK19" s="56" t="e">
        <f t="shared" si="50"/>
        <v>#VALUE!</v>
      </c>
      <c r="AL19" s="56" t="e">
        <f t="shared" si="50"/>
        <v>#VALUE!</v>
      </c>
      <c r="AM19" s="56" t="e">
        <f t="shared" si="50"/>
        <v>#VALUE!</v>
      </c>
      <c r="AN19" s="56" t="e">
        <f t="shared" si="50"/>
        <v>#VALUE!</v>
      </c>
      <c r="AO19" s="56" t="e">
        <f t="shared" si="50"/>
        <v>#VALUE!</v>
      </c>
      <c r="AP19" s="56" t="e">
        <f t="shared" si="50"/>
        <v>#VALUE!</v>
      </c>
      <c r="AQ19" s="56" t="e">
        <f t="shared" si="50"/>
        <v>#VALUE!</v>
      </c>
      <c r="AR19" s="56" t="e">
        <f t="shared" si="50"/>
        <v>#VALUE!</v>
      </c>
      <c r="AS19" s="57"/>
      <c r="AT19" s="57"/>
      <c r="AV19" s="55" t="s">
        <v>28</v>
      </c>
      <c r="AW19" s="56" t="e">
        <f ca="1">AW4+AW9+AW11</f>
        <v>#VALUE!</v>
      </c>
      <c r="AX19" s="56" t="e">
        <f t="shared" ref="AX19:BI19" ca="1" si="51">AX4+AX9+AX11</f>
        <v>#VALUE!</v>
      </c>
      <c r="AY19" s="56" t="e">
        <f t="shared" ca="1" si="51"/>
        <v>#VALUE!</v>
      </c>
      <c r="AZ19" s="56" t="e">
        <f t="shared" ca="1" si="51"/>
        <v>#VALUE!</v>
      </c>
      <c r="BA19" s="56" t="e">
        <f t="shared" ca="1" si="51"/>
        <v>#VALUE!</v>
      </c>
      <c r="BB19" s="56" t="e">
        <f t="shared" ca="1" si="51"/>
        <v>#VALUE!</v>
      </c>
      <c r="BC19" s="56" t="e">
        <f t="shared" ca="1" si="51"/>
        <v>#VALUE!</v>
      </c>
      <c r="BD19" s="56" t="e">
        <f t="shared" ca="1" si="51"/>
        <v>#VALUE!</v>
      </c>
      <c r="BE19" s="56" t="e">
        <f t="shared" ca="1" si="51"/>
        <v>#VALUE!</v>
      </c>
      <c r="BF19" s="56" t="e">
        <f t="shared" ca="1" si="51"/>
        <v>#VALUE!</v>
      </c>
      <c r="BG19" s="56" t="e">
        <f t="shared" ca="1" si="51"/>
        <v>#VALUE!</v>
      </c>
      <c r="BH19" s="56" t="e">
        <f t="shared" ca="1" si="51"/>
        <v>#VALUE!</v>
      </c>
      <c r="BI19" s="56" t="e">
        <f t="shared" ca="1" si="51"/>
        <v>#VALUE!</v>
      </c>
      <c r="BJ19" s="57"/>
      <c r="BN19" s="55" t="s">
        <v>28</v>
      </c>
      <c r="BO19" s="56">
        <v>6205.2</v>
      </c>
      <c r="BP19" s="56">
        <v>6363</v>
      </c>
      <c r="BQ19" s="56">
        <v>8365.5</v>
      </c>
      <c r="BR19" s="56">
        <v>8875.2999999999993</v>
      </c>
      <c r="BS19" s="56">
        <v>7176.8</v>
      </c>
      <c r="BT19" s="56">
        <v>9051.7999999999993</v>
      </c>
      <c r="BU19" s="56">
        <v>7365.8</v>
      </c>
      <c r="BV19" s="56">
        <v>10346.6</v>
      </c>
      <c r="BW19" s="56">
        <v>6900.2</v>
      </c>
      <c r="BX19" s="56">
        <v>6905.2</v>
      </c>
      <c r="BY19" s="56">
        <v>6912</v>
      </c>
      <c r="BZ19" s="56">
        <v>6909.6</v>
      </c>
      <c r="CA19" s="56">
        <v>91377</v>
      </c>
    </row>
    <row r="20" spans="1:79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60"/>
      <c r="P20" s="63" t="s">
        <v>29</v>
      </c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64">
        <f t="shared" ref="AC20:AC21" si="52">SUM(Q20:AB20)</f>
        <v>0</v>
      </c>
      <c r="AE20" s="58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60"/>
      <c r="AS20" s="17"/>
      <c r="AT20" s="17"/>
      <c r="AV20" s="58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60"/>
      <c r="BJ20" s="17"/>
      <c r="BN20" s="58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60"/>
    </row>
    <row r="21" spans="1:79" x14ac:dyDescent="0.35">
      <c r="A21" s="61" t="s">
        <v>29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62">
        <f t="shared" ref="N21:N22" si="53">SUM(B21:M21)</f>
        <v>0</v>
      </c>
      <c r="P21" s="67" t="s">
        <v>30</v>
      </c>
      <c r="Q21" s="68">
        <f t="shared" ref="Q21:AB21" si="54">Q15-Q20</f>
        <v>16804</v>
      </c>
      <c r="R21" s="68">
        <f t="shared" si="54"/>
        <v>8661</v>
      </c>
      <c r="S21" s="68">
        <f t="shared" si="54"/>
        <v>-217</v>
      </c>
      <c r="T21" s="68">
        <f t="shared" si="54"/>
        <v>102</v>
      </c>
      <c r="U21" s="68">
        <f t="shared" si="54"/>
        <v>-1964</v>
      </c>
      <c r="V21" s="68">
        <f t="shared" si="54"/>
        <v>-2504</v>
      </c>
      <c r="W21" s="68">
        <f t="shared" si="54"/>
        <v>4562</v>
      </c>
      <c r="X21" s="68">
        <f t="shared" si="54"/>
        <v>-5544</v>
      </c>
      <c r="Y21" s="68">
        <f t="shared" si="54"/>
        <v>6476</v>
      </c>
      <c r="Z21" s="68">
        <f t="shared" si="54"/>
        <v>2108</v>
      </c>
      <c r="AA21" s="68">
        <f t="shared" si="54"/>
        <v>-1444</v>
      </c>
      <c r="AB21" s="68">
        <f t="shared" si="54"/>
        <v>2332</v>
      </c>
      <c r="AC21" s="68">
        <f t="shared" si="52"/>
        <v>29372</v>
      </c>
      <c r="AE21" s="65" t="s">
        <v>29</v>
      </c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66">
        <f t="shared" ref="AR21:AR22" si="55">SUM(AF21:AQ21)</f>
        <v>0</v>
      </c>
      <c r="AS21" s="17"/>
      <c r="AT21" s="17"/>
      <c r="AV21" s="65" t="s">
        <v>29</v>
      </c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66">
        <f t="shared" ref="BI21:BI22" si="56">SUM(AW21:BH21)</f>
        <v>0</v>
      </c>
      <c r="BJ21" s="17"/>
      <c r="BN21" s="65" t="s">
        <v>29</v>
      </c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66">
        <v>0</v>
      </c>
    </row>
    <row r="22" spans="1:79" x14ac:dyDescent="0.35">
      <c r="A22" s="67" t="s">
        <v>30</v>
      </c>
      <c r="B22" s="68">
        <f t="shared" ref="B22:M22" si="57">B16-B21</f>
        <v>0</v>
      </c>
      <c r="C22" s="68">
        <f t="shared" si="57"/>
        <v>0</v>
      </c>
      <c r="D22" s="68">
        <f t="shared" si="57"/>
        <v>0</v>
      </c>
      <c r="E22" s="68">
        <f t="shared" si="57"/>
        <v>0</v>
      </c>
      <c r="F22" s="68">
        <f t="shared" si="57"/>
        <v>0</v>
      </c>
      <c r="G22" s="68">
        <f t="shared" si="57"/>
        <v>0</v>
      </c>
      <c r="H22" s="68">
        <f t="shared" si="57"/>
        <v>0</v>
      </c>
      <c r="I22" s="68">
        <f t="shared" si="57"/>
        <v>0</v>
      </c>
      <c r="J22" s="68">
        <f t="shared" si="57"/>
        <v>0</v>
      </c>
      <c r="K22" s="68">
        <f t="shared" si="57"/>
        <v>0</v>
      </c>
      <c r="L22" s="68">
        <f t="shared" si="57"/>
        <v>0</v>
      </c>
      <c r="M22" s="68">
        <f t="shared" si="57"/>
        <v>0</v>
      </c>
      <c r="N22" s="68">
        <f t="shared" si="53"/>
        <v>0</v>
      </c>
      <c r="P22" s="58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60"/>
      <c r="AE22" s="67" t="s">
        <v>30</v>
      </c>
      <c r="AF22" s="68" t="e">
        <f t="shared" ref="AF22:AQ22" si="58">AF16-AF21</f>
        <v>#VALUE!</v>
      </c>
      <c r="AG22" s="68" t="e">
        <f t="shared" si="58"/>
        <v>#VALUE!</v>
      </c>
      <c r="AH22" s="68" t="e">
        <f t="shared" si="58"/>
        <v>#VALUE!</v>
      </c>
      <c r="AI22" s="68" t="e">
        <f t="shared" si="58"/>
        <v>#VALUE!</v>
      </c>
      <c r="AJ22" s="68" t="e">
        <f t="shared" si="58"/>
        <v>#VALUE!</v>
      </c>
      <c r="AK22" s="68" t="e">
        <f t="shared" si="58"/>
        <v>#VALUE!</v>
      </c>
      <c r="AL22" s="68" t="e">
        <f t="shared" si="58"/>
        <v>#VALUE!</v>
      </c>
      <c r="AM22" s="68" t="e">
        <f t="shared" si="58"/>
        <v>#VALUE!</v>
      </c>
      <c r="AN22" s="68" t="e">
        <f t="shared" si="58"/>
        <v>#VALUE!</v>
      </c>
      <c r="AO22" s="68" t="e">
        <f t="shared" si="58"/>
        <v>#VALUE!</v>
      </c>
      <c r="AP22" s="68" t="e">
        <f t="shared" si="58"/>
        <v>#VALUE!</v>
      </c>
      <c r="AQ22" s="68" t="e">
        <f t="shared" si="58"/>
        <v>#VALUE!</v>
      </c>
      <c r="AR22" s="68" t="e">
        <f t="shared" si="55"/>
        <v>#VALUE!</v>
      </c>
      <c r="AS22" s="17"/>
      <c r="AT22" s="17"/>
      <c r="AV22" s="67" t="s">
        <v>30</v>
      </c>
      <c r="AW22" s="68" t="e">
        <f t="shared" ref="AW22:BH22" ca="1" si="59">AW16-AW21</f>
        <v>#VALUE!</v>
      </c>
      <c r="AX22" s="68" t="e">
        <f t="shared" ca="1" si="59"/>
        <v>#VALUE!</v>
      </c>
      <c r="AY22" s="68" t="e">
        <f t="shared" ca="1" si="59"/>
        <v>#VALUE!</v>
      </c>
      <c r="AZ22" s="68" t="e">
        <f t="shared" ca="1" si="59"/>
        <v>#VALUE!</v>
      </c>
      <c r="BA22" s="68" t="e">
        <f t="shared" ca="1" si="59"/>
        <v>#VALUE!</v>
      </c>
      <c r="BB22" s="68" t="e">
        <f t="shared" ca="1" si="59"/>
        <v>#VALUE!</v>
      </c>
      <c r="BC22" s="68" t="e">
        <f t="shared" ca="1" si="59"/>
        <v>#VALUE!</v>
      </c>
      <c r="BD22" s="68" t="e">
        <f t="shared" ca="1" si="59"/>
        <v>#VALUE!</v>
      </c>
      <c r="BE22" s="68" t="e">
        <f t="shared" ca="1" si="59"/>
        <v>#VALUE!</v>
      </c>
      <c r="BF22" s="68" t="e">
        <f t="shared" ca="1" si="59"/>
        <v>#VALUE!</v>
      </c>
      <c r="BG22" s="68" t="e">
        <f t="shared" ca="1" si="59"/>
        <v>#VALUE!</v>
      </c>
      <c r="BH22" s="68" t="e">
        <f t="shared" ca="1" si="59"/>
        <v>#VALUE!</v>
      </c>
      <c r="BI22" s="68" t="e">
        <f t="shared" ca="1" si="56"/>
        <v>#VALUE!</v>
      </c>
      <c r="BJ22" s="17"/>
      <c r="BN22" s="67" t="s">
        <v>30</v>
      </c>
      <c r="BO22" s="68">
        <v>21893.899999999998</v>
      </c>
      <c r="BP22" s="68">
        <v>11770.919999999998</v>
      </c>
      <c r="BQ22" s="68">
        <v>3276.8899999999994</v>
      </c>
      <c r="BR22" s="68">
        <v>3473.1799999999994</v>
      </c>
      <c r="BS22" s="68">
        <v>-383.19999999999982</v>
      </c>
      <c r="BT22" s="68">
        <v>-423.11999999999989</v>
      </c>
      <c r="BU22" s="68">
        <v>6715.4800000000005</v>
      </c>
      <c r="BV22" s="68">
        <v>-3175.2000000000007</v>
      </c>
      <c r="BW22" s="68">
        <v>9670.84</v>
      </c>
      <c r="BX22" s="68">
        <v>4584.6400000000003</v>
      </c>
      <c r="BY22" s="68">
        <v>564.07999999999993</v>
      </c>
      <c r="BZ22" s="68">
        <v>4833.3599999999988</v>
      </c>
      <c r="CA22" s="68">
        <v>62801.76999999999</v>
      </c>
    </row>
    <row r="23" spans="1:79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60"/>
      <c r="P23" s="69" t="s">
        <v>31</v>
      </c>
      <c r="Q23" s="70">
        <f>Q21</f>
        <v>16804</v>
      </c>
      <c r="R23" s="70">
        <f t="shared" ref="R23:AB23" si="60">R21</f>
        <v>8661</v>
      </c>
      <c r="S23" s="70">
        <f t="shared" si="60"/>
        <v>-217</v>
      </c>
      <c r="T23" s="70">
        <f t="shared" si="60"/>
        <v>102</v>
      </c>
      <c r="U23" s="70">
        <f t="shared" si="60"/>
        <v>-1964</v>
      </c>
      <c r="V23" s="70">
        <f t="shared" si="60"/>
        <v>-2504</v>
      </c>
      <c r="W23" s="70">
        <f t="shared" si="60"/>
        <v>4562</v>
      </c>
      <c r="X23" s="70">
        <f t="shared" si="60"/>
        <v>-5544</v>
      </c>
      <c r="Y23" s="70">
        <f t="shared" si="60"/>
        <v>6476</v>
      </c>
      <c r="Z23" s="70">
        <f t="shared" si="60"/>
        <v>2108</v>
      </c>
      <c r="AA23" s="70">
        <f t="shared" si="60"/>
        <v>-1444</v>
      </c>
      <c r="AB23" s="70">
        <f t="shared" si="60"/>
        <v>2332</v>
      </c>
      <c r="AC23" s="70">
        <f t="shared" ref="AC23" si="61">SUM(Q23:AB23)</f>
        <v>29372</v>
      </c>
      <c r="AE23" s="58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60"/>
      <c r="AS23" s="17"/>
      <c r="AT23" s="17"/>
      <c r="AV23" s="58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60"/>
      <c r="BJ23" s="17"/>
      <c r="BN23" s="58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60"/>
    </row>
    <row r="24" spans="1:79" x14ac:dyDescent="0.35">
      <c r="A24" s="69" t="s">
        <v>31</v>
      </c>
      <c r="B24" s="70">
        <f>B22</f>
        <v>0</v>
      </c>
      <c r="C24" s="70">
        <f t="shared" ref="C24:M24" si="62">C22</f>
        <v>0</v>
      </c>
      <c r="D24" s="70">
        <f t="shared" si="62"/>
        <v>0</v>
      </c>
      <c r="E24" s="70">
        <f t="shared" si="62"/>
        <v>0</v>
      </c>
      <c r="F24" s="70">
        <f t="shared" si="62"/>
        <v>0</v>
      </c>
      <c r="G24" s="70">
        <f t="shared" si="62"/>
        <v>0</v>
      </c>
      <c r="H24" s="70">
        <f t="shared" si="62"/>
        <v>0</v>
      </c>
      <c r="I24" s="70">
        <f t="shared" si="62"/>
        <v>0</v>
      </c>
      <c r="J24" s="70">
        <f t="shared" si="62"/>
        <v>0</v>
      </c>
      <c r="K24" s="70">
        <f t="shared" si="62"/>
        <v>0</v>
      </c>
      <c r="L24" s="70">
        <f t="shared" si="62"/>
        <v>0</v>
      </c>
      <c r="M24" s="70">
        <f t="shared" si="62"/>
        <v>0</v>
      </c>
      <c r="N24" s="70">
        <f t="shared" ref="N24" si="63">SUM(B24:M24)</f>
        <v>0</v>
      </c>
      <c r="P24" s="36"/>
      <c r="Q24" s="71">
        <f t="shared" ref="Q24:AB24" si="64">Q23/Q3</f>
        <v>0.68773021199967255</v>
      </c>
      <c r="R24" s="71">
        <f t="shared" si="64"/>
        <v>0.53492681119140262</v>
      </c>
      <c r="S24" s="71">
        <f t="shared" si="64"/>
        <v>-2.106182665243133E-2</v>
      </c>
      <c r="T24" s="71">
        <f t="shared" si="64"/>
        <v>9.4165435745937956E-3</v>
      </c>
      <c r="U24" s="71">
        <f t="shared" si="64"/>
        <v>-0.31800518134715028</v>
      </c>
      <c r="V24" s="71">
        <f t="shared" si="64"/>
        <v>-0.32792037716081718</v>
      </c>
      <c r="W24" s="71">
        <f t="shared" si="64"/>
        <v>0.36933290155440412</v>
      </c>
      <c r="X24" s="71">
        <f t="shared" si="64"/>
        <v>-0.88903143040410515</v>
      </c>
      <c r="Y24" s="71">
        <f t="shared" si="64"/>
        <v>0.44551458447991193</v>
      </c>
      <c r="Z24" s="71">
        <f t="shared" si="64"/>
        <v>0.2073170731707317</v>
      </c>
      <c r="AA24" s="71">
        <f t="shared" si="64"/>
        <v>-0.21825876662636035</v>
      </c>
      <c r="AB24" s="71">
        <f t="shared" si="64"/>
        <v>0.22440338722093919</v>
      </c>
      <c r="AC24" s="72"/>
      <c r="AE24" s="69" t="s">
        <v>31</v>
      </c>
      <c r="AF24" s="70" t="e">
        <f>AF22</f>
        <v>#VALUE!</v>
      </c>
      <c r="AG24" s="70" t="e">
        <f t="shared" ref="AG24:AQ24" si="65">AG22</f>
        <v>#VALUE!</v>
      </c>
      <c r="AH24" s="70" t="e">
        <f t="shared" si="65"/>
        <v>#VALUE!</v>
      </c>
      <c r="AI24" s="70" t="e">
        <f t="shared" si="65"/>
        <v>#VALUE!</v>
      </c>
      <c r="AJ24" s="70" t="e">
        <f t="shared" si="65"/>
        <v>#VALUE!</v>
      </c>
      <c r="AK24" s="70" t="e">
        <f t="shared" si="65"/>
        <v>#VALUE!</v>
      </c>
      <c r="AL24" s="70" t="e">
        <f t="shared" si="65"/>
        <v>#VALUE!</v>
      </c>
      <c r="AM24" s="70" t="e">
        <f t="shared" si="65"/>
        <v>#VALUE!</v>
      </c>
      <c r="AN24" s="70" t="e">
        <f t="shared" si="65"/>
        <v>#VALUE!</v>
      </c>
      <c r="AO24" s="70" t="e">
        <f t="shared" si="65"/>
        <v>#VALUE!</v>
      </c>
      <c r="AP24" s="70" t="e">
        <f t="shared" si="65"/>
        <v>#VALUE!</v>
      </c>
      <c r="AQ24" s="70" t="e">
        <f t="shared" si="65"/>
        <v>#VALUE!</v>
      </c>
      <c r="AR24" s="70" t="e">
        <f t="shared" ref="AR24" si="66">SUM(AF24:AQ24)</f>
        <v>#VALUE!</v>
      </c>
      <c r="AS24" s="17"/>
      <c r="AT24" s="17"/>
      <c r="AV24" s="69" t="s">
        <v>31</v>
      </c>
      <c r="AW24" s="70" t="e">
        <f ca="1">AW22</f>
        <v>#VALUE!</v>
      </c>
      <c r="AX24" s="70" t="e">
        <f t="shared" ref="AX24:BH24" ca="1" si="67">AX22</f>
        <v>#VALUE!</v>
      </c>
      <c r="AY24" s="70" t="e">
        <f t="shared" ca="1" si="67"/>
        <v>#VALUE!</v>
      </c>
      <c r="AZ24" s="70" t="e">
        <f t="shared" ca="1" si="67"/>
        <v>#VALUE!</v>
      </c>
      <c r="BA24" s="70" t="e">
        <f t="shared" ca="1" si="67"/>
        <v>#VALUE!</v>
      </c>
      <c r="BB24" s="70" t="e">
        <f t="shared" ca="1" si="67"/>
        <v>#VALUE!</v>
      </c>
      <c r="BC24" s="70" t="e">
        <f t="shared" ca="1" si="67"/>
        <v>#VALUE!</v>
      </c>
      <c r="BD24" s="70" t="e">
        <f t="shared" ca="1" si="67"/>
        <v>#VALUE!</v>
      </c>
      <c r="BE24" s="70" t="e">
        <f t="shared" ca="1" si="67"/>
        <v>#VALUE!</v>
      </c>
      <c r="BF24" s="70" t="e">
        <f t="shared" ca="1" si="67"/>
        <v>#VALUE!</v>
      </c>
      <c r="BG24" s="70" t="e">
        <f t="shared" ca="1" si="67"/>
        <v>#VALUE!</v>
      </c>
      <c r="BH24" s="70" t="e">
        <f t="shared" ca="1" si="67"/>
        <v>#VALUE!</v>
      </c>
      <c r="BI24" s="70" t="e">
        <f t="shared" ref="BI24" ca="1" si="68">SUM(AW24:BH24)</f>
        <v>#VALUE!</v>
      </c>
      <c r="BJ24" s="17"/>
      <c r="BN24" s="69" t="s">
        <v>31</v>
      </c>
      <c r="BO24" s="70">
        <v>21893.899999999998</v>
      </c>
      <c r="BP24" s="70">
        <v>11770.919999999998</v>
      </c>
      <c r="BQ24" s="70">
        <v>3276.8899999999994</v>
      </c>
      <c r="BR24" s="70">
        <v>3473.1799999999994</v>
      </c>
      <c r="BS24" s="70">
        <v>-383.19999999999982</v>
      </c>
      <c r="BT24" s="70">
        <v>-423.11999999999989</v>
      </c>
      <c r="BU24" s="70">
        <v>6715.4800000000005</v>
      </c>
      <c r="BV24" s="70">
        <v>-3175.2000000000007</v>
      </c>
      <c r="BW24" s="70">
        <v>9670.84</v>
      </c>
      <c r="BX24" s="70">
        <v>4584.6400000000003</v>
      </c>
      <c r="BY24" s="70">
        <v>564.07999999999993</v>
      </c>
      <c r="BZ24" s="70">
        <v>4833.3599999999988</v>
      </c>
      <c r="CA24" s="70">
        <v>62801.76999999999</v>
      </c>
    </row>
    <row r="25" spans="1:79" x14ac:dyDescent="0.35">
      <c r="A25" s="36"/>
      <c r="B25" s="71" t="e">
        <f t="shared" ref="B25:M25" si="69">B24/B3</f>
        <v>#DIV/0!</v>
      </c>
      <c r="C25" s="71" t="e">
        <f t="shared" si="69"/>
        <v>#DIV/0!</v>
      </c>
      <c r="D25" s="71" t="e">
        <f t="shared" si="69"/>
        <v>#DIV/0!</v>
      </c>
      <c r="E25" s="71" t="e">
        <f t="shared" si="69"/>
        <v>#DIV/0!</v>
      </c>
      <c r="F25" s="71" t="e">
        <f t="shared" si="69"/>
        <v>#DIV/0!</v>
      </c>
      <c r="G25" s="71" t="e">
        <f t="shared" si="69"/>
        <v>#DIV/0!</v>
      </c>
      <c r="H25" s="71" t="e">
        <f t="shared" si="69"/>
        <v>#DIV/0!</v>
      </c>
      <c r="I25" s="71" t="e">
        <f t="shared" si="69"/>
        <v>#DIV/0!</v>
      </c>
      <c r="J25" s="71" t="e">
        <f t="shared" si="69"/>
        <v>#DIV/0!</v>
      </c>
      <c r="K25" s="71" t="e">
        <f t="shared" si="69"/>
        <v>#DIV/0!</v>
      </c>
      <c r="L25" s="71" t="e">
        <f t="shared" si="69"/>
        <v>#DIV/0!</v>
      </c>
      <c r="M25" s="71" t="e">
        <f t="shared" si="69"/>
        <v>#DIV/0!</v>
      </c>
      <c r="N25" s="72"/>
      <c r="P25" s="36"/>
      <c r="Q25" s="71">
        <f t="shared" ref="Q25:AB25" si="70">Q24/Q3</f>
        <v>2.8146443971501701E-5</v>
      </c>
      <c r="R25" s="71">
        <f t="shared" si="70"/>
        <v>3.3038528268260304E-5</v>
      </c>
      <c r="S25" s="71">
        <f t="shared" si="70"/>
        <v>-2.0442421287422429E-6</v>
      </c>
      <c r="T25" s="71">
        <f t="shared" si="70"/>
        <v>8.6932640090415392E-7</v>
      </c>
      <c r="U25" s="71">
        <f t="shared" si="70"/>
        <v>-5.1490476254396092E-5</v>
      </c>
      <c r="V25" s="71">
        <f t="shared" si="70"/>
        <v>-4.2943999104350073E-5</v>
      </c>
      <c r="W25" s="71">
        <f t="shared" si="70"/>
        <v>2.9900655890091007E-5</v>
      </c>
      <c r="X25" s="71">
        <f t="shared" si="70"/>
        <v>-1.4256437306031192E-4</v>
      </c>
      <c r="Y25" s="71">
        <f t="shared" si="70"/>
        <v>3.0649049565211335E-5</v>
      </c>
      <c r="Z25" s="71">
        <f t="shared" si="70"/>
        <v>2.0389169273282031E-5</v>
      </c>
      <c r="AA25" s="71">
        <f t="shared" si="70"/>
        <v>-3.2989535463476475E-5</v>
      </c>
      <c r="AB25" s="71">
        <f t="shared" si="70"/>
        <v>2.1593859432345956E-5</v>
      </c>
      <c r="AC25" s="72"/>
      <c r="AE25" s="36"/>
      <c r="AF25" s="71" t="e">
        <f t="shared" ref="AF25:AQ25" si="71">AF24/AF3</f>
        <v>#VALUE!</v>
      </c>
      <c r="AG25" s="71" t="e">
        <f t="shared" si="71"/>
        <v>#VALUE!</v>
      </c>
      <c r="AH25" s="71" t="e">
        <f t="shared" si="71"/>
        <v>#VALUE!</v>
      </c>
      <c r="AI25" s="71" t="e">
        <f t="shared" si="71"/>
        <v>#VALUE!</v>
      </c>
      <c r="AJ25" s="71" t="e">
        <f t="shared" si="71"/>
        <v>#VALUE!</v>
      </c>
      <c r="AK25" s="71" t="e">
        <f t="shared" si="71"/>
        <v>#VALUE!</v>
      </c>
      <c r="AL25" s="71" t="e">
        <f t="shared" si="71"/>
        <v>#VALUE!</v>
      </c>
      <c r="AM25" s="71" t="e">
        <f t="shared" si="71"/>
        <v>#VALUE!</v>
      </c>
      <c r="AN25" s="71" t="e">
        <f t="shared" si="71"/>
        <v>#VALUE!</v>
      </c>
      <c r="AO25" s="71" t="e">
        <f t="shared" si="71"/>
        <v>#VALUE!</v>
      </c>
      <c r="AP25" s="71" t="e">
        <f t="shared" si="71"/>
        <v>#VALUE!</v>
      </c>
      <c r="AQ25" s="71" t="e">
        <f t="shared" si="71"/>
        <v>#VALUE!</v>
      </c>
      <c r="AR25" s="72"/>
      <c r="AS25" s="72"/>
      <c r="AT25" s="72"/>
      <c r="AV25" s="36"/>
      <c r="AW25" s="71" t="e">
        <f t="shared" ref="AW25:BH25" ca="1" si="72">AW24/AW3</f>
        <v>#VALUE!</v>
      </c>
      <c r="AX25" s="71" t="e">
        <f t="shared" ca="1" si="72"/>
        <v>#VALUE!</v>
      </c>
      <c r="AY25" s="71" t="e">
        <f t="shared" ca="1" si="72"/>
        <v>#VALUE!</v>
      </c>
      <c r="AZ25" s="71" t="e">
        <f t="shared" ca="1" si="72"/>
        <v>#VALUE!</v>
      </c>
      <c r="BA25" s="71" t="e">
        <f t="shared" ca="1" si="72"/>
        <v>#VALUE!</v>
      </c>
      <c r="BB25" s="71" t="e">
        <f t="shared" ca="1" si="72"/>
        <v>#VALUE!</v>
      </c>
      <c r="BC25" s="71" t="e">
        <f t="shared" ca="1" si="72"/>
        <v>#VALUE!</v>
      </c>
      <c r="BD25" s="71" t="e">
        <f t="shared" ca="1" si="72"/>
        <v>#VALUE!</v>
      </c>
      <c r="BE25" s="71" t="e">
        <f t="shared" ca="1" si="72"/>
        <v>#VALUE!</v>
      </c>
      <c r="BF25" s="71" t="e">
        <f t="shared" ca="1" si="72"/>
        <v>#VALUE!</v>
      </c>
      <c r="BG25" s="71" t="e">
        <f t="shared" ca="1" si="72"/>
        <v>#VALUE!</v>
      </c>
      <c r="BH25" s="71" t="e">
        <f t="shared" ca="1" si="72"/>
        <v>#VALUE!</v>
      </c>
      <c r="BI25" s="72"/>
      <c r="BJ25" s="72"/>
      <c r="BN25" s="36"/>
      <c r="BO25" s="71">
        <v>0.77916730429088477</v>
      </c>
      <c r="BP25" s="71">
        <v>0.64911061700944961</v>
      </c>
      <c r="BQ25" s="71">
        <v>0.28146196786055094</v>
      </c>
      <c r="BR25" s="71">
        <v>0.28126376687657101</v>
      </c>
      <c r="BS25" s="71">
        <v>-5.6406029203956633E-2</v>
      </c>
      <c r="BT25" s="71">
        <v>-4.9036469077541396E-2</v>
      </c>
      <c r="BU25" s="71">
        <v>0.47690834924097808</v>
      </c>
      <c r="BV25" s="71">
        <v>-0.44275873609058214</v>
      </c>
      <c r="BW25" s="71">
        <v>0.58359885680078016</v>
      </c>
      <c r="BX25" s="71">
        <v>0.39901687055694424</v>
      </c>
      <c r="BY25" s="71">
        <v>7.5451306032038173E-2</v>
      </c>
      <c r="BZ25" s="71">
        <v>0.4115963947761041</v>
      </c>
      <c r="CA25" s="72"/>
    </row>
  </sheetData>
  <conditionalFormatting sqref="Q25:AB25">
    <cfRule type="cellIs" dxfId="4" priority="5" operator="lessThan">
      <formula>0.2</formula>
    </cfRule>
  </conditionalFormatting>
  <conditionalFormatting sqref="Q7:AB7">
    <cfRule type="cellIs" dxfId="2" priority="3" operator="lessThan">
      <formula>0.8</formula>
    </cfRule>
  </conditionalFormatting>
  <conditionalFormatting sqref="Q16:AB16">
    <cfRule type="cellIs" dxfId="1" priority="2" operator="lessThan">
      <formula>0.2</formula>
    </cfRule>
  </conditionalFormatting>
  <conditionalFormatting sqref="Q24:AB24">
    <cfRule type="cellIs" dxfId="0" priority="1" operator="lessThan">
      <formula>0.2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2019-06-19T11:22:29Z</dcterms:created>
  <dcterms:modified xsi:type="dcterms:W3CDTF">2019-06-21T04:35:17Z</dcterms:modified>
</cp:coreProperties>
</file>